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ESS\SASSO MARCONI\GARA EPC\04 GARA\FAQ\"/>
    </mc:Choice>
  </mc:AlternateContent>
  <xr:revisionPtr revIDLastSave="0" documentId="8_{5DD8F644-7F8D-49AE-A761-72F34641E4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M All OFF 1-2" sheetId="1" r:id="rId1"/>
    <sheet name="SM All OFF 2-2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'SM All OFF 1-2'!$A$1:$K$49</definedName>
    <definedName name="_xlnm.Print_Area" localSheetId="1">'SM All OFF 2-2'!$A$1:$G$22</definedName>
    <definedName name="avanzamento">[1]Foglio2!$B$3:$B$7</definedName>
    <definedName name="Cl_EN">[2]DE!$O$76:$P$83</definedName>
    <definedName name="costi_int">'[3]db-th'!$A$35:$G$51</definedName>
    <definedName name="db_consumi">'[4]consumi th'!$A$12:$BO$15</definedName>
    <definedName name="db_ee">#REF!</definedName>
    <definedName name="db_gasolio">'[3]ANALISI EN'!#REF!</definedName>
    <definedName name="DB_ID">[5]db!$C$4:$AJ$28</definedName>
    <definedName name="db_OeM">#REF!</definedName>
    <definedName name="DE">[2]DE!$A$11:$BW$56</definedName>
    <definedName name="FC">'[6]db-ee'!$A$109:$B$110</definedName>
    <definedName name="FD_auto">'[6]db-ee'!$A$140:$B$147</definedName>
    <definedName name="FD_manuale">'[6]db-ee'!$A$131:$B$138</definedName>
    <definedName name="FO_auto">'[6]db-ee'!$A$160:$B$167</definedName>
    <definedName name="FO_manuale">'[6]db-ee'!$A$151:$B$158</definedName>
    <definedName name="hh_RISC">[2]hh_RISC!$A$14:$AG$63</definedName>
    <definedName name="installazione">[7]Foglio2!$D$3:$D$8</definedName>
    <definedName name="SINO">[7]Foglio2!$F$3:$F$5</definedName>
    <definedName name="t">'[6]db-ee'!$A$116:$D$123</definedName>
    <definedName name="vett_en">'[3]db-th'!$A$80:$H$93</definedName>
    <definedName name="W_mq">'[6]db-ee'!$A$171:$C$178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1" l="1"/>
  <c r="I29" i="1"/>
  <c r="I21" i="1" l="1"/>
  <c r="I30" i="1" s="1"/>
  <c r="I32" i="1" s="1"/>
  <c r="E9" i="5"/>
  <c r="E11" i="5" s="1"/>
  <c r="J21" i="1" s="1"/>
  <c r="J30" i="1" s="1"/>
  <c r="J23" i="1"/>
  <c r="J22" i="1"/>
  <c r="J19" i="1"/>
  <c r="I19" i="1"/>
  <c r="J17" i="1"/>
  <c r="I17" i="1"/>
  <c r="J16" i="1"/>
  <c r="I16" i="1"/>
  <c r="I24" i="1" s="1"/>
  <c r="I25" i="1" l="1"/>
  <c r="J29" i="1"/>
  <c r="J24" i="1"/>
  <c r="J25" i="1"/>
  <c r="J28" i="1"/>
  <c r="I28" i="1"/>
  <c r="I37" i="1" s="1"/>
  <c r="J37" i="1" l="1"/>
  <c r="J40" i="1" s="1"/>
</calcChain>
</file>

<file path=xl/sharedStrings.xml><?xml version="1.0" encoding="utf-8"?>
<sst xmlns="http://schemas.openxmlformats.org/spreadsheetml/2006/main" count="101" uniqueCount="80">
  <si>
    <t xml:space="preserve">SERVIZI ENERGETICI PER EDIFICI </t>
  </si>
  <si>
    <t>Rif.</t>
  </si>
  <si>
    <t>Descrizione</t>
  </si>
  <si>
    <t xml:space="preserve">Note </t>
  </si>
  <si>
    <t>UdM</t>
  </si>
  <si>
    <t>Valore a Base di Gara</t>
  </si>
  <si>
    <t>Valori offerti</t>
  </si>
  <si>
    <t>Baseline consumi  energia/combustibile (mc)</t>
  </si>
  <si>
    <t>mc</t>
  </si>
  <si>
    <t>Baseline consumi energia elettrica (dal 2° anno)</t>
  </si>
  <si>
    <t>kWh</t>
  </si>
  <si>
    <t>PREZZI</t>
  </si>
  <si>
    <t xml:space="preserve">Prezzo energia/combustibile  fornitura energia prodotta con gas metano </t>
  </si>
  <si>
    <t>€/mc</t>
  </si>
  <si>
    <t>Prezzo fornitura energia elettrica</t>
  </si>
  <si>
    <t>€/kWh</t>
  </si>
  <si>
    <t>QUOTE ANNUALI PER COMPONENTI PRINCIPALI</t>
  </si>
  <si>
    <t>€/anno</t>
  </si>
  <si>
    <t>€</t>
  </si>
  <si>
    <t>s</t>
  </si>
  <si>
    <t xml:space="preserve">Quota annua oneri per la sicurezza per la gestione e manutenzione </t>
  </si>
  <si>
    <t>non soggetti a ribasso d'asta</t>
  </si>
  <si>
    <t>TOTALE annuo (1° anno)</t>
  </si>
  <si>
    <t>TOTALE annuo (2° anno)</t>
  </si>
  <si>
    <t>AMMONTARE D'APPALTO (9 ANNI) PER COMPONENTI PRINCIPALI</t>
  </si>
  <si>
    <t>1)</t>
  </si>
  <si>
    <t>Quote totali per costi servizi di fornitura energia/combustibile ed energia elettrica</t>
  </si>
  <si>
    <t>2)</t>
  </si>
  <si>
    <t>Quote totali per servizi gestione e manutenzione</t>
  </si>
  <si>
    <t>3)</t>
  </si>
  <si>
    <t>Corrispettivi totali per interventi iniziali</t>
  </si>
  <si>
    <t>Costi della manodopera</t>
  </si>
  <si>
    <t>compresi in 1), 2), 3)</t>
  </si>
  <si>
    <t>Disciplinare: Contenuto della “Busta C – Offerta economica”</t>
  </si>
  <si>
    <t>AMMONTARE COMPLESSIVO DELL'APPALTO (9 ANNI)</t>
  </si>
  <si>
    <t>A1</t>
  </si>
  <si>
    <t xml:space="preserve">Ammontare complessivo </t>
  </si>
  <si>
    <t>1) + 2) + 3)</t>
  </si>
  <si>
    <t>OS1</t>
  </si>
  <si>
    <t>Oneri Sicurezza (non soggetti a ribasso d'asta)</t>
  </si>
  <si>
    <t>RAGIONE SOCIALE, DOMICILIO, CF/ PARTITA IVA</t>
  </si>
  <si>
    <t>DATA</t>
  </si>
  <si>
    <t>FIRMA DEL LEGALE/I RAPPRESENTANTE/I</t>
  </si>
  <si>
    <t xml:space="preserve">Valore base di gara </t>
  </si>
  <si>
    <t>Importo complessivo interventi iniziali (rif. art.9 del CSA), al netto dei costi per la sicurezza</t>
  </si>
  <si>
    <t>Importo complessivo incentivi "Conto Termico 2.0" (rif. art.9.1 del CSA)al netto dei costi per la sicurezza</t>
  </si>
  <si>
    <t>Capitale da ammortizzare (finanziato - contributi)</t>
  </si>
  <si>
    <t>tasso finanziamento</t>
  </si>
  <si>
    <t>Valore offerto</t>
  </si>
  <si>
    <t>Valore offerto (in lettere)</t>
  </si>
  <si>
    <t>Sottoscrizione valore offerto</t>
  </si>
  <si>
    <t xml:space="preserve">corrispondente ad un ribasso % pari al </t>
  </si>
  <si>
    <t>COMUNE DI SASSO MARCONI</t>
  </si>
  <si>
    <r>
      <t>Q</t>
    </r>
    <r>
      <rPr>
        <vertAlign val="subscript"/>
        <sz val="13"/>
        <rFont val="Calibri"/>
        <family val="2"/>
      </rPr>
      <t>en A (i)</t>
    </r>
    <r>
      <rPr>
        <sz val="13"/>
        <rFont val="Calibri"/>
        <family val="2"/>
      </rPr>
      <t xml:space="preserve"> </t>
    </r>
  </si>
  <si>
    <r>
      <t>Q</t>
    </r>
    <r>
      <rPr>
        <vertAlign val="subscript"/>
        <sz val="13"/>
        <rFont val="Calibri"/>
        <family val="2"/>
      </rPr>
      <t>en B (i)</t>
    </r>
    <r>
      <rPr>
        <sz val="13"/>
        <rFont val="Calibri"/>
        <family val="2"/>
      </rPr>
      <t xml:space="preserve"> </t>
    </r>
  </si>
  <si>
    <r>
      <t>s</t>
    </r>
    <r>
      <rPr>
        <vertAlign val="subscript"/>
        <sz val="13"/>
        <rFont val="Calibri"/>
        <family val="2"/>
      </rPr>
      <t>riqu</t>
    </r>
  </si>
  <si>
    <t>Quota oneri per la sicurezza per gli interventi iniziali  (dal 2° al 9° anno)</t>
  </si>
  <si>
    <t>ALLEGATO "OFFERTA ECONOMICA":  1/2 MODULO PER L'OFFERTA ECONOMICA</t>
  </si>
  <si>
    <r>
      <t>Q</t>
    </r>
    <r>
      <rPr>
        <vertAlign val="subscript"/>
        <sz val="13"/>
        <rFont val="Calibri"/>
        <family val="2"/>
      </rPr>
      <t>en A (1)</t>
    </r>
  </si>
  <si>
    <t>Quota costi fornitura energia/combustibile (1° anno)</t>
  </si>
  <si>
    <r>
      <t>Q</t>
    </r>
    <r>
      <rPr>
        <vertAlign val="subscript"/>
        <sz val="13"/>
        <rFont val="Calibri"/>
        <family val="2"/>
      </rPr>
      <t>en B (1)</t>
    </r>
    <r>
      <rPr>
        <sz val="13"/>
        <rFont val="Calibri"/>
        <family val="2"/>
      </rPr>
      <t xml:space="preserve"> </t>
    </r>
  </si>
  <si>
    <t>Quota costi fornitura energia elettrica (1° anno)</t>
  </si>
  <si>
    <t>con "i" che va da 2 a 9, Quota costi fornitura energia/combustibile dal 2° al 9° anno</t>
  </si>
  <si>
    <t>con "i" che va da 2 a 9, Quota costi fornitura energia elettrica dal 2° al 9° anno</t>
  </si>
  <si>
    <t>ALLEGATO "OFFERTA ECONOMICA":  2/2 MODULO PER L'OFFERTA ECONOMICA</t>
  </si>
  <si>
    <r>
      <rPr>
        <b/>
        <sz val="13"/>
        <rFont val="Calibri"/>
        <family val="2"/>
      </rPr>
      <t>Q</t>
    </r>
    <r>
      <rPr>
        <vertAlign val="subscript"/>
        <sz val="13"/>
        <rFont val="Calibri"/>
        <family val="2"/>
      </rPr>
      <t>riqu (i)</t>
    </r>
  </si>
  <si>
    <t>con "i" che va da 2 a 9, Corrispettivo per interventi iniziali dal 2° al 9° anno</t>
  </si>
  <si>
    <r>
      <t>3) = Q</t>
    </r>
    <r>
      <rPr>
        <vertAlign val="subscript"/>
        <sz val="13"/>
        <rFont val="Calibri"/>
        <family val="2"/>
      </rPr>
      <t>riqu (i)</t>
    </r>
    <r>
      <rPr>
        <sz val="13"/>
        <rFont val="Calibri"/>
        <family val="2"/>
      </rPr>
      <t xml:space="preserve"> * 8</t>
    </r>
  </si>
  <si>
    <r>
      <t>Q</t>
    </r>
    <r>
      <rPr>
        <b/>
        <vertAlign val="subscript"/>
        <sz val="13"/>
        <rFont val="Calibri"/>
        <family val="2"/>
      </rPr>
      <t>riqu (i)</t>
    </r>
  </si>
  <si>
    <t>con "i" che va da 2 a 9, Corrispettivo rata annuale per interventi iniziali dal 2° al 9° anno</t>
  </si>
  <si>
    <t>con "i" che va da 1 a 9, Quota Gestione - Manutenzione dal 1° al 9° anno</t>
  </si>
  <si>
    <t>Costi aziendali concernenti l'adempimento delle disposizioni in materia di salute e sicurezza sui luoghi di lavoro</t>
  </si>
  <si>
    <r>
      <t>s</t>
    </r>
    <r>
      <rPr>
        <vertAlign val="subscript"/>
        <sz val="13"/>
        <rFont val="Calibri"/>
        <family val="2"/>
      </rPr>
      <t>riqu</t>
    </r>
    <r>
      <rPr>
        <sz val="13"/>
        <rFont val="Calibri"/>
        <family val="2"/>
      </rPr>
      <t>*8+ s*9</t>
    </r>
  </si>
  <si>
    <r>
      <t>P</t>
    </r>
    <r>
      <rPr>
        <vertAlign val="subscript"/>
        <sz val="13"/>
        <rFont val="Calibri"/>
        <family val="2"/>
      </rPr>
      <t xml:space="preserve">gas (i) </t>
    </r>
  </si>
  <si>
    <r>
      <t>P</t>
    </r>
    <r>
      <rPr>
        <vertAlign val="subscript"/>
        <sz val="13"/>
        <rFont val="Calibri"/>
        <family val="2"/>
      </rPr>
      <t xml:space="preserve">ele (i) </t>
    </r>
  </si>
  <si>
    <r>
      <t>Q</t>
    </r>
    <r>
      <rPr>
        <vertAlign val="subscript"/>
        <sz val="13"/>
        <rFont val="Arial"/>
        <family val="2"/>
      </rPr>
      <t>man (i)</t>
    </r>
  </si>
  <si>
    <r>
      <t>2) = Q</t>
    </r>
    <r>
      <rPr>
        <vertAlign val="subscript"/>
        <sz val="13"/>
        <rFont val="Calibri"/>
        <family val="2"/>
      </rPr>
      <t>man (i)</t>
    </r>
    <r>
      <rPr>
        <sz val="13"/>
        <rFont val="Calibri"/>
        <family val="2"/>
      </rPr>
      <t xml:space="preserve"> * 9</t>
    </r>
  </si>
  <si>
    <r>
      <t>1) = Q</t>
    </r>
    <r>
      <rPr>
        <vertAlign val="subscript"/>
        <sz val="13"/>
        <rFont val="Calibri"/>
        <family val="2"/>
      </rPr>
      <t>en A (1)</t>
    </r>
    <r>
      <rPr>
        <sz val="13"/>
        <rFont val="Calibri"/>
        <family val="2"/>
      </rPr>
      <t xml:space="preserve"> + Q</t>
    </r>
    <r>
      <rPr>
        <vertAlign val="subscript"/>
        <sz val="13"/>
        <rFont val="Calibri"/>
        <family val="2"/>
      </rPr>
      <t>en A (i)</t>
    </r>
    <r>
      <rPr>
        <sz val="13"/>
        <rFont val="Calibri"/>
        <family val="2"/>
      </rPr>
      <t xml:space="preserve"> * 8 + Q</t>
    </r>
    <r>
      <rPr>
        <vertAlign val="subscript"/>
        <sz val="13"/>
        <rFont val="Calibri"/>
        <family val="2"/>
      </rPr>
      <t>en B (i)</t>
    </r>
    <r>
      <rPr>
        <sz val="13"/>
        <rFont val="Calibri"/>
        <family val="2"/>
      </rPr>
      <t xml:space="preserve"> * 8</t>
    </r>
  </si>
  <si>
    <t xml:space="preserve">Obiettivo consumi  energia/combustibile (mc) -   (dal 2° anno) </t>
  </si>
  <si>
    <t>RT § 1.4.3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</si>
</sst>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_-;\-* #,##0_-;_-* &quot;-&quot;??_-;_-@_-"/>
    <numFmt numFmtId="166" formatCode="#,##0.000000"/>
    <numFmt numFmtId="167" formatCode="_-&quot;L.&quot;\ * #,##0.00_-;\-&quot;L.&quot;\ * #,##0.00_-;_-&quot;L.&quot;\ * &quot;-&quot;??_-;_-@_-"/>
    <numFmt numFmtId="168" formatCode="_-[$€-410]\ * #,##0.00_-;\-[$€-410]\ * #,##0.00_-;_-[$€-410]\ * &quot;-&quot;??_-;_-@_-"/>
    <numFmt numFmtId="169" formatCode="#,##0\ &quot;€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i/>
      <sz val="11"/>
      <color indexed="12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rgb="FF0000FF"/>
      <name val="Calibri"/>
      <family val="2"/>
    </font>
    <font>
      <b/>
      <sz val="13"/>
      <name val="Calibri"/>
      <family val="2"/>
    </font>
    <font>
      <vertAlign val="subscript"/>
      <sz val="13"/>
      <name val="Calibri"/>
      <family val="2"/>
    </font>
    <font>
      <sz val="13"/>
      <name val="Calibri"/>
      <family val="2"/>
    </font>
    <font>
      <vertAlign val="subscript"/>
      <sz val="13"/>
      <name val="Arial"/>
      <family val="2"/>
    </font>
    <font>
      <b/>
      <vertAlign val="subscript"/>
      <sz val="13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2" fillId="0" borderId="0" applyNumberFormat="0" applyFill="0" applyBorder="0" applyAlignment="0" applyProtection="0"/>
    <xf numFmtId="0" fontId="9" fillId="0" borderId="0"/>
    <xf numFmtId="0" fontId="9" fillId="0" borderId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9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</cellStyleXfs>
  <cellXfs count="129">
    <xf numFmtId="0" fontId="0" fillId="0" borderId="0" xfId="0"/>
    <xf numFmtId="4" fontId="7" fillId="4" borderId="1" xfId="3" applyNumberFormat="1" applyFont="1" applyFill="1" applyBorder="1" applyProtection="1"/>
    <xf numFmtId="4" fontId="7" fillId="0" borderId="0" xfId="3" applyNumberFormat="1" applyFont="1" applyProtection="1"/>
    <xf numFmtId="4" fontId="8" fillId="0" borderId="0" xfId="3" applyNumberFormat="1" applyFont="1" applyProtection="1"/>
    <xf numFmtId="4" fontId="3" fillId="0" borderId="1" xfId="3" applyNumberFormat="1" applyFont="1" applyBorder="1" applyProtection="1"/>
    <xf numFmtId="0" fontId="2" fillId="0" borderId="0" xfId="6" applyNumberFormat="1" applyAlignment="1" applyProtection="1">
      <alignment horizontal="center"/>
    </xf>
    <xf numFmtId="0" fontId="2" fillId="0" borderId="0" xfId="6" applyNumberFormat="1" applyProtection="1"/>
    <xf numFmtId="0" fontId="3" fillId="0" borderId="0" xfId="6" applyNumberFormat="1" applyFont="1" applyProtection="1"/>
    <xf numFmtId="0" fontId="2" fillId="0" borderId="0" xfId="6" applyNumberFormat="1" applyAlignment="1" applyProtection="1">
      <alignment horizontal="right"/>
    </xf>
    <xf numFmtId="0" fontId="5" fillId="0" borderId="0" xfId="3" applyNumberFormat="1" applyFont="1" applyAlignment="1" applyProtection="1">
      <alignment vertical="center"/>
    </xf>
    <xf numFmtId="0" fontId="16" fillId="0" borderId="0" xfId="6" applyNumberFormat="1" applyFont="1" applyProtection="1"/>
    <xf numFmtId="0" fontId="6" fillId="0" borderId="0" xfId="3" applyNumberFormat="1" applyFont="1" applyAlignment="1" applyProtection="1"/>
    <xf numFmtId="164" fontId="7" fillId="0" borderId="1" xfId="6" applyNumberFormat="1" applyFont="1" applyBorder="1" applyProtection="1"/>
    <xf numFmtId="168" fontId="3" fillId="0" borderId="1" xfId="10" applyNumberFormat="1" applyFont="1" applyBorder="1" applyProtection="1"/>
    <xf numFmtId="10" fontId="3" fillId="0" borderId="1" xfId="2" applyNumberFormat="1" applyFont="1" applyBorder="1" applyProtection="1"/>
    <xf numFmtId="0" fontId="2" fillId="0" borderId="11" xfId="6" applyNumberFormat="1" applyBorder="1" applyProtection="1"/>
    <xf numFmtId="0" fontId="15" fillId="2" borderId="1" xfId="6" applyNumberFormat="1" applyFont="1" applyFill="1" applyBorder="1" applyProtection="1">
      <protection locked="0"/>
    </xf>
    <xf numFmtId="165" fontId="7" fillId="0" borderId="4" xfId="1" applyNumberFormat="1" applyFont="1" applyBorder="1" applyProtection="1"/>
    <xf numFmtId="4" fontId="13" fillId="2" borderId="1" xfId="6" applyNumberFormat="1" applyFont="1" applyFill="1" applyBorder="1" applyProtection="1">
      <protection locked="0"/>
    </xf>
    <xf numFmtId="0" fontId="3" fillId="0" borderId="0" xfId="3" applyNumberFormat="1" applyFont="1" applyAlignment="1" applyProtection="1">
      <alignment horizontal="center"/>
    </xf>
    <xf numFmtId="0" fontId="3" fillId="0" borderId="0" xfId="3" applyNumberFormat="1" applyFont="1" applyProtection="1"/>
    <xf numFmtId="0" fontId="3" fillId="0" borderId="0" xfId="3" applyNumberFormat="1" applyFont="1" applyAlignment="1" applyProtection="1">
      <alignment horizontal="right"/>
    </xf>
    <xf numFmtId="0" fontId="2" fillId="0" borderId="0" xfId="3" applyNumberFormat="1" applyProtection="1"/>
    <xf numFmtId="0" fontId="4" fillId="0" borderId="0" xfId="3" applyNumberFormat="1" applyFont="1" applyProtection="1"/>
    <xf numFmtId="0" fontId="0" fillId="0" borderId="0" xfId="0" applyProtection="1"/>
    <xf numFmtId="0" fontId="10" fillId="0" borderId="1" xfId="4" applyFont="1" applyBorder="1" applyAlignment="1" applyProtection="1">
      <alignment horizontal="center"/>
    </xf>
    <xf numFmtId="0" fontId="3" fillId="0" borderId="3" xfId="3" applyNumberFormat="1" applyFont="1" applyBorder="1" applyProtection="1"/>
    <xf numFmtId="0" fontId="3" fillId="0" borderId="2" xfId="3" applyNumberFormat="1" applyFont="1" applyBorder="1" applyProtection="1"/>
    <xf numFmtId="0" fontId="3" fillId="0" borderId="4" xfId="3" applyNumberFormat="1" applyFont="1" applyBorder="1" applyProtection="1"/>
    <xf numFmtId="0" fontId="3" fillId="0" borderId="1" xfId="3" applyNumberFormat="1" applyFont="1" applyBorder="1" applyAlignment="1" applyProtection="1">
      <alignment horizontal="right"/>
    </xf>
    <xf numFmtId="0" fontId="7" fillId="3" borderId="0" xfId="3" applyNumberFormat="1" applyFont="1" applyFill="1" applyProtection="1"/>
    <xf numFmtId="0" fontId="3" fillId="3" borderId="0" xfId="3" applyNumberFormat="1" applyFont="1" applyFill="1" applyProtection="1"/>
    <xf numFmtId="0" fontId="3" fillId="3" borderId="0" xfId="3" applyNumberFormat="1" applyFont="1" applyFill="1" applyAlignment="1" applyProtection="1">
      <alignment horizontal="right"/>
    </xf>
    <xf numFmtId="0" fontId="11" fillId="3" borderId="0" xfId="3" applyNumberFormat="1" applyFont="1" applyFill="1" applyProtection="1"/>
    <xf numFmtId="166" fontId="7" fillId="0" borderId="4" xfId="3" applyNumberFormat="1" applyFont="1" applyBorder="1" applyProtection="1"/>
    <xf numFmtId="0" fontId="11" fillId="0" borderId="0" xfId="3" applyNumberFormat="1" applyFont="1" applyProtection="1"/>
    <xf numFmtId="0" fontId="3" fillId="0" borderId="5" xfId="3" applyNumberFormat="1" applyFont="1" applyBorder="1" applyProtection="1"/>
    <xf numFmtId="0" fontId="3" fillId="0" borderId="8" xfId="3" applyNumberFormat="1" applyFont="1" applyBorder="1" applyProtection="1"/>
    <xf numFmtId="4" fontId="3" fillId="0" borderId="4" xfId="3" applyNumberFormat="1" applyFont="1" applyBorder="1" applyProtection="1"/>
    <xf numFmtId="0" fontId="3" fillId="0" borderId="10" xfId="3" applyNumberFormat="1" applyFont="1" applyBorder="1" applyProtection="1"/>
    <xf numFmtId="0" fontId="3" fillId="0" borderId="11" xfId="3" applyNumberFormat="1" applyFont="1" applyBorder="1" applyProtection="1"/>
    <xf numFmtId="0" fontId="3" fillId="0" borderId="12" xfId="3" applyNumberFormat="1" applyFont="1" applyBorder="1" applyProtection="1"/>
    <xf numFmtId="0" fontId="3" fillId="0" borderId="10" xfId="3" quotePrefix="1" applyNumberFormat="1" applyFont="1" applyBorder="1" applyProtection="1"/>
    <xf numFmtId="0" fontId="3" fillId="0" borderId="11" xfId="3" quotePrefix="1" applyNumberFormat="1" applyFont="1" applyBorder="1" applyProtection="1"/>
    <xf numFmtId="4" fontId="2" fillId="0" borderId="0" xfId="3" applyNumberFormat="1" applyProtection="1"/>
    <xf numFmtId="0" fontId="7" fillId="0" borderId="0" xfId="3" applyNumberFormat="1" applyFont="1" applyAlignment="1" applyProtection="1">
      <alignment horizontal="right"/>
    </xf>
    <xf numFmtId="0" fontId="7" fillId="0" borderId="0" xfId="3" applyNumberFormat="1" applyFont="1" applyProtection="1"/>
    <xf numFmtId="3" fontId="3" fillId="0" borderId="0" xfId="3" applyNumberFormat="1" applyFont="1" applyProtection="1"/>
    <xf numFmtId="4" fontId="11" fillId="0" borderId="0" xfId="3" applyNumberFormat="1" applyFont="1" applyProtection="1"/>
    <xf numFmtId="3" fontId="3" fillId="3" borderId="0" xfId="3" applyNumberFormat="1" applyFont="1" applyFill="1" applyProtection="1"/>
    <xf numFmtId="4" fontId="11" fillId="3" borderId="0" xfId="3" applyNumberFormat="1" applyFont="1" applyFill="1" applyProtection="1"/>
    <xf numFmtId="0" fontId="3" fillId="0" borderId="3" xfId="3" applyNumberFormat="1" applyFont="1" applyBorder="1" applyAlignment="1" applyProtection="1">
      <alignment horizontal="center"/>
    </xf>
    <xf numFmtId="0" fontId="3" fillId="0" borderId="13" xfId="3" applyNumberFormat="1" applyFont="1" applyBorder="1" applyAlignment="1" applyProtection="1">
      <alignment horizontal="right"/>
    </xf>
    <xf numFmtId="0" fontId="3" fillId="0" borderId="14" xfId="3" applyNumberFormat="1" applyFont="1" applyBorder="1" applyAlignment="1" applyProtection="1">
      <alignment horizontal="right"/>
    </xf>
    <xf numFmtId="0" fontId="3" fillId="0" borderId="15" xfId="3" applyNumberFormat="1" applyFont="1" applyBorder="1" applyAlignment="1" applyProtection="1">
      <alignment horizontal="right"/>
    </xf>
    <xf numFmtId="4" fontId="3" fillId="0" borderId="0" xfId="3" applyNumberFormat="1" applyFont="1" applyProtection="1"/>
    <xf numFmtId="0" fontId="14" fillId="0" borderId="1" xfId="6" applyNumberFormat="1" applyFont="1" applyBorder="1" applyAlignment="1" applyProtection="1">
      <alignment horizontal="center"/>
    </xf>
    <xf numFmtId="0" fontId="14" fillId="0" borderId="1" xfId="6" applyNumberFormat="1" applyFont="1" applyBorder="1" applyAlignment="1" applyProtection="1">
      <alignment horizontal="right"/>
    </xf>
    <xf numFmtId="4" fontId="14" fillId="0" borderId="1" xfId="6" applyNumberFormat="1" applyFont="1" applyBorder="1" applyProtection="1"/>
    <xf numFmtId="0" fontId="2" fillId="0" borderId="0" xfId="7" applyNumberFormat="1" applyProtection="1"/>
    <xf numFmtId="0" fontId="14" fillId="0" borderId="1" xfId="7" applyNumberFormat="1" applyFont="1" applyBorder="1" applyAlignment="1" applyProtection="1">
      <alignment horizontal="center"/>
    </xf>
    <xf numFmtId="0" fontId="14" fillId="0" borderId="3" xfId="7" applyNumberFormat="1" applyFont="1" applyBorder="1" applyProtection="1"/>
    <xf numFmtId="0" fontId="14" fillId="0" borderId="2" xfId="7" applyNumberFormat="1" applyFont="1" applyBorder="1" applyProtection="1"/>
    <xf numFmtId="0" fontId="14" fillId="0" borderId="4" xfId="7" applyNumberFormat="1" applyFont="1" applyBorder="1" applyProtection="1"/>
    <xf numFmtId="0" fontId="14" fillId="0" borderId="1" xfId="7" applyNumberFormat="1" applyFont="1" applyBorder="1" applyAlignment="1" applyProtection="1">
      <alignment horizontal="right"/>
    </xf>
    <xf numFmtId="4" fontId="14" fillId="0" borderId="16" xfId="7" applyNumberFormat="1" applyFont="1" applyBorder="1" applyProtection="1"/>
    <xf numFmtId="4" fontId="3" fillId="3" borderId="0" xfId="3" applyNumberFormat="1" applyFont="1" applyFill="1" applyProtection="1"/>
    <xf numFmtId="0" fontId="3" fillId="0" borderId="11" xfId="3" applyNumberFormat="1" applyFont="1" applyBorder="1" applyAlignment="1" applyProtection="1">
      <alignment horizontal="right"/>
    </xf>
    <xf numFmtId="0" fontId="6" fillId="0" borderId="0" xfId="3" applyNumberFormat="1" applyFont="1" applyProtection="1"/>
    <xf numFmtId="0" fontId="2" fillId="0" borderId="11" xfId="3" applyNumberFormat="1" applyBorder="1" applyProtection="1"/>
    <xf numFmtId="0" fontId="7" fillId="0" borderId="1" xfId="3" applyNumberFormat="1" applyFont="1" applyBorder="1" applyAlignment="1" applyProtection="1">
      <alignment horizontal="center" vertical="center"/>
    </xf>
    <xf numFmtId="0" fontId="7" fillId="0" borderId="2" xfId="3" applyNumberFormat="1" applyFont="1" applyBorder="1" applyAlignment="1" applyProtection="1">
      <alignment vertical="center"/>
    </xf>
    <xf numFmtId="0" fontId="7" fillId="0" borderId="3" xfId="3" applyNumberFormat="1" applyFont="1" applyBorder="1" applyAlignment="1" applyProtection="1">
      <alignment vertical="center"/>
    </xf>
    <xf numFmtId="0" fontId="7" fillId="0" borderId="4" xfId="3" applyNumberFormat="1" applyFont="1" applyBorder="1" applyAlignment="1" applyProtection="1">
      <alignment vertical="center"/>
    </xf>
    <xf numFmtId="0" fontId="7" fillId="0" borderId="2" xfId="3" applyNumberFormat="1" applyFont="1" applyBorder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center" vertical="center" wrapText="1"/>
    </xf>
    <xf numFmtId="0" fontId="8" fillId="0" borderId="1" xfId="3" applyNumberFormat="1" applyFont="1" applyBorder="1" applyAlignment="1" applyProtection="1">
      <alignment horizontal="center" vertical="center"/>
    </xf>
    <xf numFmtId="0" fontId="3" fillId="0" borderId="0" xfId="3" applyNumberFormat="1" applyFont="1" applyBorder="1" applyAlignment="1" applyProtection="1">
      <alignment horizontal="center"/>
    </xf>
    <xf numFmtId="0" fontId="3" fillId="0" borderId="0" xfId="3" applyNumberFormat="1" applyFont="1" applyBorder="1" applyProtection="1"/>
    <xf numFmtId="4" fontId="3" fillId="0" borderId="0" xfId="3" applyNumberFormat="1" applyFont="1" applyBorder="1" applyProtection="1"/>
    <xf numFmtId="0" fontId="17" fillId="0" borderId="1" xfId="6" applyNumberFormat="1" applyFont="1" applyBorder="1" applyAlignment="1" applyProtection="1">
      <alignment horizontal="center" vertical="center"/>
    </xf>
    <xf numFmtId="0" fontId="17" fillId="0" borderId="2" xfId="6" applyNumberFormat="1" applyFont="1" applyBorder="1" applyAlignment="1" applyProtection="1">
      <alignment vertical="center"/>
    </xf>
    <xf numFmtId="0" fontId="19" fillId="0" borderId="1" xfId="5" applyFont="1" applyBorder="1" applyAlignment="1" applyProtection="1">
      <alignment horizontal="center"/>
    </xf>
    <xf numFmtId="0" fontId="21" fillId="0" borderId="1" xfId="3" applyNumberFormat="1" applyFont="1" applyBorder="1" applyAlignment="1" applyProtection="1">
      <alignment horizontal="center"/>
    </xf>
    <xf numFmtId="0" fontId="21" fillId="0" borderId="1" xfId="4" applyFont="1" applyBorder="1" applyAlignment="1" applyProtection="1">
      <alignment horizontal="center"/>
    </xf>
    <xf numFmtId="0" fontId="21" fillId="0" borderId="5" xfId="3" applyNumberFormat="1" applyFont="1" applyBorder="1" applyProtection="1"/>
    <xf numFmtId="0" fontId="21" fillId="0" borderId="10" xfId="3" applyNumberFormat="1" applyFont="1" applyBorder="1" applyProtection="1"/>
    <xf numFmtId="0" fontId="21" fillId="0" borderId="6" xfId="3" applyNumberFormat="1" applyFont="1" applyBorder="1" applyProtection="1"/>
    <xf numFmtId="0" fontId="21" fillId="0" borderId="7" xfId="3" applyNumberFormat="1" applyFont="1" applyBorder="1" applyProtection="1"/>
    <xf numFmtId="0" fontId="21" fillId="0" borderId="8" xfId="3" applyNumberFormat="1" applyFont="1" applyBorder="1" applyProtection="1"/>
    <xf numFmtId="0" fontId="21" fillId="0" borderId="0" xfId="3" applyNumberFormat="1" applyFont="1" applyProtection="1"/>
    <xf numFmtId="0" fontId="21" fillId="0" borderId="9" xfId="3" applyNumberFormat="1" applyFont="1" applyBorder="1" applyProtection="1"/>
    <xf numFmtId="0" fontId="21" fillId="0" borderId="11" xfId="3" applyNumberFormat="1" applyFont="1" applyBorder="1" applyProtection="1"/>
    <xf numFmtId="0" fontId="21" fillId="0" borderId="12" xfId="3" applyNumberFormat="1" applyFont="1" applyBorder="1" applyProtection="1"/>
    <xf numFmtId="0" fontId="7" fillId="0" borderId="1" xfId="6" applyNumberFormat="1" applyFont="1" applyBorder="1" applyAlignment="1" applyProtection="1">
      <alignment horizontal="center" vertical="center" wrapText="1"/>
    </xf>
    <xf numFmtId="0" fontId="2" fillId="0" borderId="0" xfId="6" applyNumberFormat="1" applyBorder="1" applyProtection="1"/>
    <xf numFmtId="10" fontId="3" fillId="0" borderId="0" xfId="2" applyNumberFormat="1" applyFont="1" applyBorder="1" applyProtection="1"/>
    <xf numFmtId="0" fontId="3" fillId="0" borderId="12" xfId="3" applyNumberFormat="1" applyFont="1" applyBorder="1" applyAlignment="1" applyProtection="1">
      <alignment horizontal="right"/>
    </xf>
    <xf numFmtId="0" fontId="12" fillId="0" borderId="11" xfId="3" applyNumberFormat="1" applyFont="1" applyBorder="1" applyAlignment="1" applyProtection="1">
      <alignment horizontal="left" vertical="top" wrapText="1"/>
    </xf>
    <xf numFmtId="0" fontId="3" fillId="0" borderId="3" xfId="3" quotePrefix="1" applyNumberFormat="1" applyFont="1" applyBorder="1" applyProtection="1"/>
    <xf numFmtId="0" fontId="3" fillId="0" borderId="4" xfId="3" applyNumberFormat="1" applyFont="1" applyBorder="1" applyAlignment="1" applyProtection="1">
      <alignment horizontal="right"/>
    </xf>
    <xf numFmtId="0" fontId="3" fillId="0" borderId="3" xfId="3" applyNumberFormat="1" applyFont="1" applyBorder="1" applyAlignment="1" applyProtection="1">
      <alignment horizontal="left"/>
    </xf>
    <xf numFmtId="4" fontId="3" fillId="0" borderId="15" xfId="3" applyNumberFormat="1" applyFont="1" applyBorder="1" applyProtection="1"/>
    <xf numFmtId="0" fontId="21" fillId="0" borderId="3" xfId="3" applyNumberFormat="1" applyFont="1" applyBorder="1" applyProtection="1"/>
    <xf numFmtId="0" fontId="3" fillId="0" borderId="2" xfId="3" applyNumberFormat="1" applyFont="1" applyBorder="1" applyAlignment="1" applyProtection="1">
      <alignment horizontal="right"/>
    </xf>
    <xf numFmtId="0" fontId="3" fillId="0" borderId="0" xfId="3" applyNumberFormat="1" applyFont="1" applyBorder="1" applyAlignment="1" applyProtection="1">
      <alignment horizontal="right"/>
    </xf>
    <xf numFmtId="0" fontId="5" fillId="0" borderId="0" xfId="3" applyNumberFormat="1" applyFont="1" applyAlignment="1" applyProtection="1">
      <alignment horizontal="left" vertical="center" wrapText="1"/>
    </xf>
    <xf numFmtId="0" fontId="14" fillId="0" borderId="3" xfId="6" applyNumberFormat="1" applyFont="1" applyBorder="1" applyAlignment="1" applyProtection="1">
      <alignment horizontal="left"/>
    </xf>
    <xf numFmtId="4" fontId="13" fillId="2" borderId="1" xfId="7" applyNumberFormat="1" applyFont="1" applyFill="1" applyBorder="1" applyProtection="1">
      <protection locked="0"/>
    </xf>
    <xf numFmtId="0" fontId="3" fillId="0" borderId="0" xfId="4" applyFont="1" applyProtection="1"/>
    <xf numFmtId="0" fontId="3" fillId="0" borderId="0" xfId="4" applyFont="1" applyAlignment="1" applyProtection="1">
      <alignment vertical="center"/>
    </xf>
    <xf numFmtId="0" fontId="3" fillId="0" borderId="1" xfId="4" applyFont="1" applyBorder="1" applyAlignment="1" applyProtection="1">
      <alignment horizontal="center"/>
    </xf>
    <xf numFmtId="0" fontId="3" fillId="0" borderId="1" xfId="4" applyFont="1" applyBorder="1" applyAlignment="1" applyProtection="1">
      <alignment vertical="center"/>
    </xf>
    <xf numFmtId="0" fontId="15" fillId="2" borderId="1" xfId="6" applyNumberFormat="1" applyFont="1" applyFill="1" applyBorder="1" applyProtection="1"/>
    <xf numFmtId="0" fontId="7" fillId="0" borderId="1" xfId="4" applyFont="1" applyBorder="1" applyAlignment="1" applyProtection="1">
      <alignment horizontal="center"/>
    </xf>
    <xf numFmtId="0" fontId="3" fillId="0" borderId="1" xfId="4" applyFont="1" applyBorder="1" applyProtection="1"/>
    <xf numFmtId="0" fontId="24" fillId="0" borderId="1" xfId="6" applyNumberFormat="1" applyFont="1" applyFill="1" applyBorder="1" applyProtection="1"/>
    <xf numFmtId="0" fontId="19" fillId="0" borderId="1" xfId="4" applyFont="1" applyBorder="1" applyAlignment="1" applyProtection="1">
      <alignment horizontal="center"/>
    </xf>
    <xf numFmtId="169" fontId="18" fillId="0" borderId="1" xfId="3" applyNumberFormat="1" applyFont="1" applyFill="1" applyBorder="1" applyProtection="1"/>
    <xf numFmtId="0" fontId="3" fillId="0" borderId="0" xfId="4" applyFont="1" applyBorder="1" applyProtection="1"/>
    <xf numFmtId="4" fontId="18" fillId="2" borderId="1" xfId="3" applyNumberFormat="1" applyFont="1" applyFill="1" applyBorder="1" applyProtection="1">
      <protection locked="0"/>
    </xf>
    <xf numFmtId="166" fontId="18" fillId="2" borderId="1" xfId="3" applyNumberFormat="1" applyFont="1" applyFill="1" applyBorder="1" applyProtection="1">
      <protection locked="0"/>
    </xf>
    <xf numFmtId="10" fontId="18" fillId="2" borderId="1" xfId="3" applyNumberFormat="1" applyFont="1" applyFill="1" applyBorder="1" applyProtection="1">
      <protection locked="0"/>
    </xf>
    <xf numFmtId="10" fontId="2" fillId="0" borderId="17" xfId="2" applyNumberFormat="1" applyFont="1" applyBorder="1" applyProtection="1"/>
    <xf numFmtId="0" fontId="3" fillId="0" borderId="0" xfId="3" applyNumberFormat="1" applyFont="1" applyBorder="1" applyAlignment="1" applyProtection="1">
      <alignment horizontal="right"/>
    </xf>
    <xf numFmtId="0" fontId="5" fillId="0" borderId="0" xfId="3" applyNumberFormat="1" applyFont="1" applyAlignment="1" applyProtection="1">
      <alignment horizontal="left" vertical="center" wrapText="1"/>
    </xf>
    <xf numFmtId="0" fontId="14" fillId="0" borderId="3" xfId="6" applyNumberFormat="1" applyFont="1" applyBorder="1" applyAlignment="1" applyProtection="1">
      <alignment horizontal="left"/>
    </xf>
    <xf numFmtId="0" fontId="14" fillId="0" borderId="2" xfId="6" applyNumberFormat="1" applyFont="1" applyBorder="1" applyAlignment="1" applyProtection="1">
      <alignment horizontal="left"/>
    </xf>
    <xf numFmtId="0" fontId="14" fillId="0" borderId="4" xfId="6" applyNumberFormat="1" applyFont="1" applyBorder="1" applyAlignment="1" applyProtection="1">
      <alignment horizontal="left"/>
    </xf>
  </cellXfs>
  <cellStyles count="11">
    <cellStyle name="Euro 2" xfId="9" xr:uid="{00000000-0005-0000-0000-000000000000}"/>
    <cellStyle name="Migliaia" xfId="1" builtinId="3"/>
    <cellStyle name="Normale" xfId="0" builtinId="0"/>
    <cellStyle name="Normale 2 2 2" xfId="4" xr:uid="{00000000-0005-0000-0000-000003000000}"/>
    <cellStyle name="Normale 3" xfId="5" xr:uid="{00000000-0005-0000-0000-000004000000}"/>
    <cellStyle name="Normale 3 2" xfId="7" xr:uid="{00000000-0005-0000-0000-000005000000}"/>
    <cellStyle name="Normale 4" xfId="3" xr:uid="{00000000-0005-0000-0000-000006000000}"/>
    <cellStyle name="Normale 4 3" xfId="6" xr:uid="{00000000-0005-0000-0000-000007000000}"/>
    <cellStyle name="Percentuale" xfId="2" builtinId="5"/>
    <cellStyle name="Percentuale 2 2 2" xfId="8" xr:uid="{00000000-0005-0000-0000-000009000000}"/>
    <cellStyle name="Valuta 2 2" xfId="10" xr:uid="{00000000-0005-0000-0000-00000A000000}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%20CONTO%20TH%20_SCULOA%20GESSI\04%20ACCESSO%20DIRETTO\PDC%20CT%20Elenco%20documentaz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IO\INCARICHI\ELENA%20Modena\02%20Edifici\Comune_CASTELFRANCO%20E\01%20LAVORO\BANDO_CASTELFR\ELENA-CASTELFR_Scenario%20201206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\2011%202017%20AESS\ARCHIVIO\INCARICHI\Finaosta\01%20LAVORO\DE\56%20-%20ISTITUTO%20ALBERGHIERO\X56%20Corpo%20ABC_calcoli%20x%20Report%20DE_rev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RCHIVIO\INCARICHI\EEEF\SIPRO\2017_ED%20FERRARA\01%20LAVORO\FERRARA\FE_PEF\20180110_Agg%20PEF_8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\AESS\2011-2018%20Collaboraz%20cont\ARCHIVIO\PROGETTI%20EU\LEMON\01%20LAVORO\02%20PEF\X_db%202018072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\AESS\2011-2020%20Collaboraz%20cont\UC%20Bassa%20Romagna\2016%20DE_APE\01%20LAVORO\LUGO\LU.04%20PLESSO%20VOLTANA\XLU04_ta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lenco%20documenta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"/>
      <sheetName val="Dati generali"/>
      <sheetName val="categorie"/>
      <sheetName val="destinazione d'uso (DPR 412 93)"/>
      <sheetName val="Generatore"/>
      <sheetName val="Cappotti"/>
      <sheetName val="isolamento solai"/>
      <sheetName val="Cappotto"/>
      <sheetName val="Infissi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-</v>
          </cell>
        </row>
        <row r="4">
          <cell r="B4" t="str">
            <v>attività da eseguire</v>
          </cell>
        </row>
        <row r="5">
          <cell r="B5" t="str">
            <v>attività in corso di esecuzione</v>
          </cell>
        </row>
        <row r="6">
          <cell r="B6" t="str">
            <v>documento completato</v>
          </cell>
        </row>
        <row r="7">
          <cell r="B7" t="str">
            <v>documento caricato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EENING"/>
      <sheetName val="CONSIP_B19"/>
      <sheetName val="CONSIP_A10"/>
      <sheetName val="CONSIP_A08"/>
      <sheetName val="CONSIP_A03"/>
      <sheetName val="CONSIP"/>
      <sheetName val="GG_reali"/>
      <sheetName val="hh_RISC"/>
      <sheetName val="Intro_TH"/>
      <sheetName val="Interv.CHP-TLR"/>
      <sheetName val="DE"/>
      <sheetName val="Simulaz TH"/>
      <sheetName val="All.B"/>
      <sheetName val="All.C"/>
      <sheetName val="All.N"/>
      <sheetName val="Analisi_dettaglio"/>
      <sheetName val="Q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14">
          <cell r="A14" t="str">
            <v>A01</v>
          </cell>
          <cell r="B14" t="str">
            <v>A01</v>
          </cell>
          <cell r="C14">
            <v>0.3125</v>
          </cell>
          <cell r="D14">
            <v>0.79166666666666663</v>
          </cell>
          <cell r="E14">
            <v>0.3125</v>
          </cell>
          <cell r="F14">
            <v>0.79166666666666663</v>
          </cell>
          <cell r="G14">
            <v>0.3125</v>
          </cell>
          <cell r="H14">
            <v>0.79166666666666663</v>
          </cell>
          <cell r="I14">
            <v>0.3125</v>
          </cell>
          <cell r="J14">
            <v>0.79166666666666663</v>
          </cell>
          <cell r="K14">
            <v>0.3125</v>
          </cell>
          <cell r="L14">
            <v>0.79166666666666663</v>
          </cell>
          <cell r="M14">
            <v>0.3125</v>
          </cell>
          <cell r="N14">
            <v>0.58333333333333337</v>
          </cell>
          <cell r="O14">
            <v>0</v>
          </cell>
          <cell r="P14">
            <v>0</v>
          </cell>
          <cell r="Q14">
            <v>2.6666666666666665</v>
          </cell>
          <cell r="R14">
            <v>0</v>
          </cell>
          <cell r="S14">
            <v>0</v>
          </cell>
          <cell r="T14">
            <v>11.047619047619047</v>
          </cell>
          <cell r="U14">
            <v>10.666666666666666</v>
          </cell>
          <cell r="V14">
            <v>11.80952380952381</v>
          </cell>
          <cell r="W14">
            <v>4.5714285714285712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6.0952380952380949</v>
          </cell>
          <cell r="AD14">
            <v>11.047619047619047</v>
          </cell>
          <cell r="AE14">
            <v>10.666666666666666</v>
          </cell>
          <cell r="AF14">
            <v>65.904761904761912</v>
          </cell>
          <cell r="AG14">
            <v>1581.72</v>
          </cell>
        </row>
        <row r="15">
          <cell r="A15" t="str">
            <v>A02</v>
          </cell>
          <cell r="B15" t="str">
            <v>A02- Zona 1: ex biblioteca</v>
          </cell>
          <cell r="C15">
            <v>0.375</v>
          </cell>
          <cell r="D15">
            <v>0.75</v>
          </cell>
          <cell r="E15">
            <v>0.375</v>
          </cell>
          <cell r="F15">
            <v>0.75</v>
          </cell>
          <cell r="G15">
            <v>0.375</v>
          </cell>
          <cell r="H15">
            <v>0.75</v>
          </cell>
          <cell r="I15">
            <v>0.375</v>
          </cell>
          <cell r="J15">
            <v>0.75</v>
          </cell>
          <cell r="K15">
            <v>0.375</v>
          </cell>
          <cell r="L15">
            <v>0.75</v>
          </cell>
          <cell r="M15">
            <v>0.33333333333333331</v>
          </cell>
          <cell r="N15">
            <v>0.58333333333333337</v>
          </cell>
          <cell r="O15">
            <v>0</v>
          </cell>
          <cell r="P15">
            <v>0</v>
          </cell>
          <cell r="Q15">
            <v>2.125</v>
          </cell>
          <cell r="R15">
            <v>0</v>
          </cell>
          <cell r="S15">
            <v>0</v>
          </cell>
          <cell r="T15">
            <v>8.8035714285714288</v>
          </cell>
          <cell r="U15">
            <v>8.5</v>
          </cell>
          <cell r="V15">
            <v>9.4107142857142865</v>
          </cell>
          <cell r="W15">
            <v>3.6428571428571428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4.8571428571428568</v>
          </cell>
          <cell r="AD15">
            <v>8.8035714285714288</v>
          </cell>
          <cell r="AE15">
            <v>8.5</v>
          </cell>
          <cell r="AF15">
            <v>52.517857142857146</v>
          </cell>
          <cell r="AG15">
            <v>1260.432</v>
          </cell>
        </row>
        <row r="16">
          <cell r="A16">
            <v>0</v>
          </cell>
          <cell r="B16" t="str">
            <v>A02- Zona 2: teatro</v>
          </cell>
          <cell r="C16">
            <v>0.33333333333333331</v>
          </cell>
          <cell r="D16">
            <v>0.54166666666666663</v>
          </cell>
          <cell r="E16">
            <v>0.33333333333333331</v>
          </cell>
          <cell r="F16">
            <v>0.54166666666666663</v>
          </cell>
          <cell r="G16">
            <v>0.33333333333333331</v>
          </cell>
          <cell r="H16">
            <v>0.79166666666666663</v>
          </cell>
          <cell r="I16">
            <v>0.33333333333333331</v>
          </cell>
          <cell r="J16">
            <v>0.54166666666666663</v>
          </cell>
          <cell r="K16">
            <v>0.33333333333333331</v>
          </cell>
          <cell r="L16">
            <v>0.79166666666666663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1.5416666666666665</v>
          </cell>
          <cell r="R16">
            <v>0</v>
          </cell>
          <cell r="S16">
            <v>0</v>
          </cell>
          <cell r="T16">
            <v>6.3869047619047619</v>
          </cell>
          <cell r="U16">
            <v>6.1666666666666661</v>
          </cell>
          <cell r="V16">
            <v>6.8273809523809526</v>
          </cell>
          <cell r="W16">
            <v>2.6428571428571423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3.5238095238095233</v>
          </cell>
          <cell r="AD16">
            <v>6.3869047619047619</v>
          </cell>
          <cell r="AE16">
            <v>6.1666666666666661</v>
          </cell>
          <cell r="AF16">
            <v>38.101190476190474</v>
          </cell>
          <cell r="AG16">
            <v>0</v>
          </cell>
        </row>
        <row r="17">
          <cell r="A17" t="str">
            <v>A03</v>
          </cell>
          <cell r="B17" t="str">
            <v>A03</v>
          </cell>
          <cell r="C17">
            <v>0.3125</v>
          </cell>
          <cell r="D17">
            <v>0.5625</v>
          </cell>
          <cell r="E17">
            <v>0.3125</v>
          </cell>
          <cell r="F17">
            <v>0.5625</v>
          </cell>
          <cell r="G17">
            <v>0.3125</v>
          </cell>
          <cell r="H17">
            <v>0.5625</v>
          </cell>
          <cell r="I17">
            <v>0.3125</v>
          </cell>
          <cell r="J17">
            <v>0.5625</v>
          </cell>
          <cell r="K17">
            <v>0.3125</v>
          </cell>
          <cell r="L17">
            <v>0.5625</v>
          </cell>
          <cell r="M17">
            <v>0.3125</v>
          </cell>
          <cell r="N17">
            <v>0.5625</v>
          </cell>
          <cell r="O17">
            <v>0</v>
          </cell>
          <cell r="P17">
            <v>0</v>
          </cell>
          <cell r="Q17">
            <v>1.5</v>
          </cell>
          <cell r="R17">
            <v>0</v>
          </cell>
          <cell r="S17">
            <v>0</v>
          </cell>
          <cell r="T17">
            <v>6.2142857142857153</v>
          </cell>
          <cell r="U17">
            <v>6</v>
          </cell>
          <cell r="V17">
            <v>6.6428571428571432</v>
          </cell>
          <cell r="W17">
            <v>2.5714285714285712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3.4285714285714284</v>
          </cell>
          <cell r="AD17">
            <v>6.2142857142857153</v>
          </cell>
          <cell r="AE17">
            <v>6</v>
          </cell>
          <cell r="AF17">
            <v>37.071428571428569</v>
          </cell>
          <cell r="AG17">
            <v>889.72800000000007</v>
          </cell>
        </row>
        <row r="18">
          <cell r="A18" t="str">
            <v>A4+A5+X5</v>
          </cell>
          <cell r="B18" t="str">
            <v>A04-A05-X5</v>
          </cell>
          <cell r="C18">
            <v>0.3125</v>
          </cell>
          <cell r="D18">
            <v>0.91666666666666663</v>
          </cell>
          <cell r="E18">
            <v>0.3125</v>
          </cell>
          <cell r="F18">
            <v>0.91666666666666663</v>
          </cell>
          <cell r="G18">
            <v>0.3125</v>
          </cell>
          <cell r="H18">
            <v>0.91666666666666663</v>
          </cell>
          <cell r="I18">
            <v>0.3125</v>
          </cell>
          <cell r="J18">
            <v>0.91666666666666663</v>
          </cell>
          <cell r="K18">
            <v>0.3125</v>
          </cell>
          <cell r="L18">
            <v>0.91666666666666663</v>
          </cell>
          <cell r="M18">
            <v>0.3125</v>
          </cell>
          <cell r="N18">
            <v>0.95833333333333337</v>
          </cell>
          <cell r="O18">
            <v>0.33333333333333331</v>
          </cell>
          <cell r="P18">
            <v>0.54166666666666663</v>
          </cell>
          <cell r="Q18">
            <v>3.875</v>
          </cell>
          <cell r="R18">
            <v>0</v>
          </cell>
          <cell r="S18">
            <v>0</v>
          </cell>
          <cell r="T18">
            <v>16.053571428571431</v>
          </cell>
          <cell r="U18">
            <v>15.5</v>
          </cell>
          <cell r="V18">
            <v>17.160714285714288</v>
          </cell>
          <cell r="W18">
            <v>6.6428571428571423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8.8571428571428559</v>
          </cell>
          <cell r="AD18">
            <v>16.053571428571431</v>
          </cell>
          <cell r="AE18">
            <v>15.5</v>
          </cell>
          <cell r="AF18">
            <v>95.767857142857153</v>
          </cell>
          <cell r="AG18">
            <v>2298.4319999999998</v>
          </cell>
        </row>
        <row r="19">
          <cell r="A19" t="str">
            <v>A06</v>
          </cell>
          <cell r="B19" t="str">
            <v>A06</v>
          </cell>
          <cell r="C19">
            <v>0.3125</v>
          </cell>
          <cell r="D19">
            <v>0.95833333333333337</v>
          </cell>
          <cell r="E19">
            <v>0.3125</v>
          </cell>
          <cell r="F19">
            <v>0.95833333333333337</v>
          </cell>
          <cell r="G19">
            <v>0.3125</v>
          </cell>
          <cell r="H19">
            <v>0.95833333333333337</v>
          </cell>
          <cell r="I19">
            <v>0.3125</v>
          </cell>
          <cell r="J19">
            <v>0.95833333333333337</v>
          </cell>
          <cell r="K19">
            <v>0.3125</v>
          </cell>
          <cell r="L19">
            <v>0.95833333333333337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3.229166666666667</v>
          </cell>
          <cell r="R19">
            <v>0</v>
          </cell>
          <cell r="S19">
            <v>0</v>
          </cell>
          <cell r="T19">
            <v>13.377976190476193</v>
          </cell>
          <cell r="U19">
            <v>12.916666666666668</v>
          </cell>
          <cell r="V19">
            <v>14.300595238095241</v>
          </cell>
          <cell r="W19">
            <v>5.5357142857142856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7.3809523809523814</v>
          </cell>
          <cell r="AD19">
            <v>13.377976190476193</v>
          </cell>
          <cell r="AE19">
            <v>12.916666666666668</v>
          </cell>
          <cell r="AF19">
            <v>79.806547619047635</v>
          </cell>
          <cell r="AG19">
            <v>1915.3679999999999</v>
          </cell>
        </row>
        <row r="20">
          <cell r="A20" t="str">
            <v>A07</v>
          </cell>
          <cell r="B20" t="str">
            <v>A07</v>
          </cell>
          <cell r="C20">
            <v>0.3125</v>
          </cell>
          <cell r="D20">
            <v>0.9375</v>
          </cell>
          <cell r="E20">
            <v>0.3125</v>
          </cell>
          <cell r="F20">
            <v>0.89583333333333337</v>
          </cell>
          <cell r="G20">
            <v>0.3125</v>
          </cell>
          <cell r="H20">
            <v>0.89583333333333337</v>
          </cell>
          <cell r="I20">
            <v>0.3125</v>
          </cell>
          <cell r="J20">
            <v>0.89583333333333337</v>
          </cell>
          <cell r="K20">
            <v>0.3125</v>
          </cell>
          <cell r="L20">
            <v>0.9375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3.0000000000000004</v>
          </cell>
          <cell r="R20">
            <v>0</v>
          </cell>
          <cell r="S20">
            <v>0</v>
          </cell>
          <cell r="T20">
            <v>12.428571428571432</v>
          </cell>
          <cell r="U20">
            <v>12.000000000000002</v>
          </cell>
          <cell r="V20">
            <v>13.285714285714288</v>
          </cell>
          <cell r="W20">
            <v>5.1428571428571432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6.8571428571428577</v>
          </cell>
          <cell r="AD20">
            <v>12.428571428571432</v>
          </cell>
          <cell r="AE20">
            <v>12.000000000000002</v>
          </cell>
          <cell r="AF20">
            <v>74.142857142857153</v>
          </cell>
          <cell r="AG20">
            <v>1779.432</v>
          </cell>
        </row>
        <row r="21">
          <cell r="A21" t="str">
            <v>A08</v>
          </cell>
          <cell r="B21" t="str">
            <v>A08</v>
          </cell>
          <cell r="C21">
            <v>0.3125</v>
          </cell>
          <cell r="D21">
            <v>0.83333333333333337</v>
          </cell>
          <cell r="E21">
            <v>0.3125</v>
          </cell>
          <cell r="F21">
            <v>1</v>
          </cell>
          <cell r="G21">
            <v>0.3125</v>
          </cell>
          <cell r="H21">
            <v>0.75</v>
          </cell>
          <cell r="I21">
            <v>0.3125</v>
          </cell>
          <cell r="J21">
            <v>1</v>
          </cell>
          <cell r="K21">
            <v>0.3125</v>
          </cell>
          <cell r="L21">
            <v>0.83333333333333337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2.854166666666667</v>
          </cell>
          <cell r="R21">
            <v>0</v>
          </cell>
          <cell r="S21">
            <v>0</v>
          </cell>
          <cell r="T21">
            <v>11.824404761904765</v>
          </cell>
          <cell r="U21">
            <v>11.416666666666668</v>
          </cell>
          <cell r="V21">
            <v>12.639880952380954</v>
          </cell>
          <cell r="W21">
            <v>4.8928571428571432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6.5238095238095237</v>
          </cell>
          <cell r="AD21">
            <v>11.824404761904765</v>
          </cell>
          <cell r="AE21">
            <v>11.416666666666668</v>
          </cell>
          <cell r="AF21">
            <v>70.538690476190496</v>
          </cell>
          <cell r="AG21">
            <v>1692.9360000000001</v>
          </cell>
        </row>
        <row r="22">
          <cell r="A22" t="str">
            <v>A09</v>
          </cell>
          <cell r="B22" t="str">
            <v>A09</v>
          </cell>
          <cell r="C22">
            <v>0.3125</v>
          </cell>
          <cell r="D22">
            <v>0.8125</v>
          </cell>
          <cell r="E22">
            <v>0.3125</v>
          </cell>
          <cell r="F22">
            <v>0.75</v>
          </cell>
          <cell r="G22">
            <v>0.3125</v>
          </cell>
          <cell r="H22">
            <v>0.60416666666666663</v>
          </cell>
          <cell r="I22">
            <v>0.3125</v>
          </cell>
          <cell r="J22">
            <v>0.75</v>
          </cell>
          <cell r="K22">
            <v>0.3125</v>
          </cell>
          <cell r="L22">
            <v>0.60416666666666663</v>
          </cell>
          <cell r="M22">
            <v>0.3125</v>
          </cell>
          <cell r="N22">
            <v>0.5625</v>
          </cell>
          <cell r="O22">
            <v>0</v>
          </cell>
          <cell r="P22">
            <v>0</v>
          </cell>
          <cell r="Q22">
            <v>2.208333333333333</v>
          </cell>
          <cell r="R22">
            <v>0</v>
          </cell>
          <cell r="S22">
            <v>0</v>
          </cell>
          <cell r="T22">
            <v>9.1488095238095237</v>
          </cell>
          <cell r="U22">
            <v>8.8333333333333321</v>
          </cell>
          <cell r="V22">
            <v>9.7797619047619033</v>
          </cell>
          <cell r="W22">
            <v>3.7857142857142851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5.0476190476190466</v>
          </cell>
          <cell r="AD22">
            <v>9.1488095238095237</v>
          </cell>
          <cell r="AE22">
            <v>8.8333333333333321</v>
          </cell>
          <cell r="AF22">
            <v>54.577380952380949</v>
          </cell>
          <cell r="AG22">
            <v>1309.8720000000001</v>
          </cell>
        </row>
        <row r="23">
          <cell r="A23" t="str">
            <v>A10</v>
          </cell>
          <cell r="B23" t="str">
            <v>A10- Zona 1: scuola</v>
          </cell>
          <cell r="C23">
            <v>0.3125</v>
          </cell>
          <cell r="D23">
            <v>0.77083333333333337</v>
          </cell>
          <cell r="E23">
            <v>0.3125</v>
          </cell>
          <cell r="F23">
            <v>0.77083333333333337</v>
          </cell>
          <cell r="G23">
            <v>0.3125</v>
          </cell>
          <cell r="H23">
            <v>0.77083333333333337</v>
          </cell>
          <cell r="I23">
            <v>0.3125</v>
          </cell>
          <cell r="J23">
            <v>0.77083333333333337</v>
          </cell>
          <cell r="K23">
            <v>0.3125</v>
          </cell>
          <cell r="L23">
            <v>0.77083333333333337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2.291666666666667</v>
          </cell>
          <cell r="R23">
            <v>0</v>
          </cell>
          <cell r="S23">
            <v>0</v>
          </cell>
          <cell r="T23">
            <v>9.4940476190476204</v>
          </cell>
          <cell r="U23">
            <v>9.1666666666666679</v>
          </cell>
          <cell r="V23">
            <v>10.148809523809526</v>
          </cell>
          <cell r="W23">
            <v>3.9285714285714288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5.2380952380952381</v>
          </cell>
          <cell r="AD23">
            <v>9.4940476190476204</v>
          </cell>
          <cell r="AE23">
            <v>9.1666666666666679</v>
          </cell>
          <cell r="AF23">
            <v>56.636904761904773</v>
          </cell>
          <cell r="AG23">
            <v>1359.288</v>
          </cell>
        </row>
        <row r="24">
          <cell r="A24">
            <v>0</v>
          </cell>
          <cell r="B24" t="str">
            <v>A10- Zona 2: palestra</v>
          </cell>
          <cell r="C24">
            <v>0.6875</v>
          </cell>
          <cell r="D24">
            <v>0.95833333333333337</v>
          </cell>
          <cell r="E24">
            <v>0.6875</v>
          </cell>
          <cell r="F24">
            <v>0.95833333333333337</v>
          </cell>
          <cell r="G24">
            <v>0.6875</v>
          </cell>
          <cell r="H24">
            <v>0.95833333333333337</v>
          </cell>
          <cell r="I24">
            <v>0.6875</v>
          </cell>
          <cell r="J24">
            <v>0.95833333333333337</v>
          </cell>
          <cell r="K24">
            <v>0.6875</v>
          </cell>
          <cell r="L24">
            <v>0.95833333333333337</v>
          </cell>
          <cell r="M24">
            <v>0.6875</v>
          </cell>
          <cell r="N24">
            <v>0.95833333333333337</v>
          </cell>
          <cell r="O24">
            <v>0.6875</v>
          </cell>
          <cell r="P24">
            <v>0.95833333333333337</v>
          </cell>
          <cell r="Q24">
            <v>1.8958333333333339</v>
          </cell>
          <cell r="R24">
            <v>0</v>
          </cell>
          <cell r="S24">
            <v>0</v>
          </cell>
          <cell r="T24">
            <v>7.8541666666666696</v>
          </cell>
          <cell r="U24">
            <v>7.5833333333333357</v>
          </cell>
          <cell r="V24">
            <v>8.3958333333333357</v>
          </cell>
          <cell r="W24">
            <v>3.2500000000000009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4.3333333333333348</v>
          </cell>
          <cell r="AD24">
            <v>7.8541666666666696</v>
          </cell>
          <cell r="AE24">
            <v>7.5833333333333357</v>
          </cell>
          <cell r="AF24">
            <v>46.854166666666686</v>
          </cell>
          <cell r="AG24">
            <v>0</v>
          </cell>
        </row>
        <row r="25">
          <cell r="A25" t="str">
            <v>A13</v>
          </cell>
          <cell r="B25" t="str">
            <v>A13</v>
          </cell>
          <cell r="C25">
            <v>0.3125</v>
          </cell>
          <cell r="D25">
            <v>0.95833333333333337</v>
          </cell>
          <cell r="E25">
            <v>0.3125</v>
          </cell>
          <cell r="F25">
            <v>0.95833333333333337</v>
          </cell>
          <cell r="G25">
            <v>0.3125</v>
          </cell>
          <cell r="H25">
            <v>0.95833333333333337</v>
          </cell>
          <cell r="I25">
            <v>0.33333333333333331</v>
          </cell>
          <cell r="J25">
            <v>0.95833333333333337</v>
          </cell>
          <cell r="K25">
            <v>0.3125</v>
          </cell>
          <cell r="L25">
            <v>0.95833333333333337</v>
          </cell>
          <cell r="M25">
            <v>0.33333333333333331</v>
          </cell>
          <cell r="N25">
            <v>0.95833333333333337</v>
          </cell>
          <cell r="O25">
            <v>0.33333333333333331</v>
          </cell>
          <cell r="P25">
            <v>0.91666666666666663</v>
          </cell>
          <cell r="Q25">
            <v>4.416666666666667</v>
          </cell>
          <cell r="R25">
            <v>0</v>
          </cell>
          <cell r="S25">
            <v>0</v>
          </cell>
          <cell r="T25">
            <v>18.297619047619051</v>
          </cell>
          <cell r="U25">
            <v>17.666666666666668</v>
          </cell>
          <cell r="V25">
            <v>19.55952380952381</v>
          </cell>
          <cell r="W25">
            <v>7.5714285714285712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10.095238095238095</v>
          </cell>
          <cell r="AD25">
            <v>18.297619047619051</v>
          </cell>
          <cell r="AE25">
            <v>17.666666666666668</v>
          </cell>
          <cell r="AF25">
            <v>109.15476190476193</v>
          </cell>
          <cell r="AG25">
            <v>2619.7200000000003</v>
          </cell>
        </row>
        <row r="26">
          <cell r="A26" t="str">
            <v>A20</v>
          </cell>
          <cell r="B26" t="str">
            <v>A20- Zona 1: materna</v>
          </cell>
          <cell r="C26">
            <v>0.3125</v>
          </cell>
          <cell r="D26">
            <v>0.75</v>
          </cell>
          <cell r="E26">
            <v>0.3125</v>
          </cell>
          <cell r="F26">
            <v>0.75</v>
          </cell>
          <cell r="G26">
            <v>0.3125</v>
          </cell>
          <cell r="H26">
            <v>0.75</v>
          </cell>
          <cell r="I26">
            <v>0.3125</v>
          </cell>
          <cell r="J26">
            <v>0.75</v>
          </cell>
          <cell r="K26">
            <v>0.3125</v>
          </cell>
          <cell r="L26">
            <v>0.75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2.1875</v>
          </cell>
          <cell r="R26">
            <v>0</v>
          </cell>
          <cell r="S26">
            <v>0</v>
          </cell>
          <cell r="T26">
            <v>9.0625</v>
          </cell>
          <cell r="U26">
            <v>8.75</v>
          </cell>
          <cell r="V26">
            <v>9.6875</v>
          </cell>
          <cell r="W26">
            <v>3.75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5</v>
          </cell>
          <cell r="AD26">
            <v>9.0625</v>
          </cell>
          <cell r="AE26">
            <v>8.75</v>
          </cell>
          <cell r="AF26">
            <v>54.0625</v>
          </cell>
          <cell r="AG26">
            <v>1297.5120000000002</v>
          </cell>
        </row>
        <row r="27">
          <cell r="A27">
            <v>0</v>
          </cell>
          <cell r="B27" t="str">
            <v>A20- Zona 2: elementare</v>
          </cell>
          <cell r="C27">
            <v>0.3125</v>
          </cell>
          <cell r="D27">
            <v>0.75</v>
          </cell>
          <cell r="E27">
            <v>0.3125</v>
          </cell>
          <cell r="F27">
            <v>0.75</v>
          </cell>
          <cell r="G27">
            <v>0.3125</v>
          </cell>
          <cell r="H27">
            <v>0.75</v>
          </cell>
          <cell r="I27">
            <v>0.3125</v>
          </cell>
          <cell r="J27">
            <v>0.75</v>
          </cell>
          <cell r="K27">
            <v>0.3125</v>
          </cell>
          <cell r="L27">
            <v>0.75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2.1875</v>
          </cell>
          <cell r="R27">
            <v>0</v>
          </cell>
          <cell r="S27">
            <v>0</v>
          </cell>
          <cell r="T27">
            <v>9.0625</v>
          </cell>
          <cell r="U27">
            <v>8.75</v>
          </cell>
          <cell r="V27">
            <v>9.6875</v>
          </cell>
          <cell r="W27">
            <v>3.75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5</v>
          </cell>
          <cell r="AD27">
            <v>9.0625</v>
          </cell>
          <cell r="AE27">
            <v>8.75</v>
          </cell>
          <cell r="AF27">
            <v>54.0625</v>
          </cell>
          <cell r="AG27">
            <v>0</v>
          </cell>
        </row>
        <row r="28">
          <cell r="A28" t="str">
            <v>A21</v>
          </cell>
          <cell r="B28" t="str">
            <v>A21</v>
          </cell>
          <cell r="C28">
            <v>0.3125</v>
          </cell>
          <cell r="D28">
            <v>0.8125</v>
          </cell>
          <cell r="E28">
            <v>0.3125</v>
          </cell>
          <cell r="F28">
            <v>0.8125</v>
          </cell>
          <cell r="G28">
            <v>0.3125</v>
          </cell>
          <cell r="H28">
            <v>0.8125</v>
          </cell>
          <cell r="I28">
            <v>0.3125</v>
          </cell>
          <cell r="J28">
            <v>0.8125</v>
          </cell>
          <cell r="K28">
            <v>0.3125</v>
          </cell>
          <cell r="L28">
            <v>0.8125</v>
          </cell>
          <cell r="M28">
            <v>0.3125</v>
          </cell>
          <cell r="N28">
            <v>0.89583333333333337</v>
          </cell>
          <cell r="O28">
            <v>0.33333333333333331</v>
          </cell>
          <cell r="P28">
            <v>0.85416666666666663</v>
          </cell>
          <cell r="Q28">
            <v>3.604166666666667</v>
          </cell>
          <cell r="R28">
            <v>0</v>
          </cell>
          <cell r="S28">
            <v>0</v>
          </cell>
          <cell r="T28">
            <v>14.931547619047622</v>
          </cell>
          <cell r="U28">
            <v>14.416666666666668</v>
          </cell>
          <cell r="V28">
            <v>15.961309523809526</v>
          </cell>
          <cell r="W28">
            <v>6.1785714285714288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8.238095238095239</v>
          </cell>
          <cell r="AD28">
            <v>14.931547619047622</v>
          </cell>
          <cell r="AE28">
            <v>14.416666666666668</v>
          </cell>
          <cell r="AF28">
            <v>89.074404761904788</v>
          </cell>
          <cell r="AG28">
            <v>2137.8000000000002</v>
          </cell>
        </row>
        <row r="29">
          <cell r="A29" t="str">
            <v>A23</v>
          </cell>
          <cell r="B29" t="str">
            <v>A23</v>
          </cell>
          <cell r="C29">
            <v>0.3125</v>
          </cell>
          <cell r="D29">
            <v>0.58333333333333337</v>
          </cell>
          <cell r="E29">
            <v>0.3125</v>
          </cell>
          <cell r="F29">
            <v>0.75</v>
          </cell>
          <cell r="G29">
            <v>0.3125</v>
          </cell>
          <cell r="H29">
            <v>0.58333333333333337</v>
          </cell>
          <cell r="I29">
            <v>0.3125</v>
          </cell>
          <cell r="J29">
            <v>0.75</v>
          </cell>
          <cell r="K29">
            <v>0.3125</v>
          </cell>
          <cell r="L29">
            <v>0.58333333333333337</v>
          </cell>
          <cell r="M29">
            <v>0.3125</v>
          </cell>
          <cell r="N29">
            <v>0.58333333333333337</v>
          </cell>
          <cell r="O29">
            <v>0</v>
          </cell>
          <cell r="P29">
            <v>0</v>
          </cell>
          <cell r="Q29">
            <v>1.9583333333333335</v>
          </cell>
          <cell r="R29">
            <v>0</v>
          </cell>
          <cell r="S29">
            <v>0</v>
          </cell>
          <cell r="T29">
            <v>8.113095238095239</v>
          </cell>
          <cell r="U29">
            <v>7.8333333333333339</v>
          </cell>
          <cell r="V29">
            <v>8.6726190476190492</v>
          </cell>
          <cell r="W29">
            <v>3.3571428571428572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4.4761904761904763</v>
          </cell>
          <cell r="AD29">
            <v>8.113095238095239</v>
          </cell>
          <cell r="AE29">
            <v>7.8333333333333339</v>
          </cell>
          <cell r="AF29">
            <v>48.398809523809533</v>
          </cell>
          <cell r="AG29">
            <v>1161.576</v>
          </cell>
        </row>
        <row r="30">
          <cell r="A30" t="str">
            <v>B01</v>
          </cell>
          <cell r="B30" t="str">
            <v>B01</v>
          </cell>
          <cell r="C30">
            <v>0.3125</v>
          </cell>
          <cell r="D30">
            <v>0.79166666666666663</v>
          </cell>
          <cell r="E30">
            <v>0.3125</v>
          </cell>
          <cell r="F30">
            <v>0.79166666666666663</v>
          </cell>
          <cell r="G30">
            <v>0.3125</v>
          </cell>
          <cell r="H30">
            <v>0.79166666666666663</v>
          </cell>
          <cell r="I30">
            <v>0.3125</v>
          </cell>
          <cell r="J30">
            <v>0.79166666666666663</v>
          </cell>
          <cell r="K30">
            <v>0.3125</v>
          </cell>
          <cell r="L30">
            <v>0.79166666666666663</v>
          </cell>
          <cell r="M30">
            <v>0.3125</v>
          </cell>
          <cell r="N30">
            <v>0.58333333333333337</v>
          </cell>
          <cell r="O30">
            <v>0</v>
          </cell>
          <cell r="P30">
            <v>0</v>
          </cell>
          <cell r="Q30">
            <v>2.6666666666666665</v>
          </cell>
          <cell r="R30">
            <v>0</v>
          </cell>
          <cell r="S30">
            <v>0</v>
          </cell>
          <cell r="T30">
            <v>11.047619047619047</v>
          </cell>
          <cell r="U30">
            <v>10.666666666666666</v>
          </cell>
          <cell r="V30">
            <v>11.80952380952381</v>
          </cell>
          <cell r="W30">
            <v>4.5714285714285712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6.0952380952380949</v>
          </cell>
          <cell r="AD30">
            <v>11.047619047619047</v>
          </cell>
          <cell r="AE30">
            <v>10.666666666666666</v>
          </cell>
          <cell r="AF30">
            <v>65.904761904761912</v>
          </cell>
          <cell r="AG30">
            <v>1581.72</v>
          </cell>
        </row>
        <row r="31">
          <cell r="A31" t="str">
            <v>B02</v>
          </cell>
          <cell r="B31" t="str">
            <v>B02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B03</v>
          </cell>
          <cell r="B32" t="str">
            <v>B03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B04</v>
          </cell>
          <cell r="B33" t="str">
            <v>B04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B05</v>
          </cell>
          <cell r="B34" t="str">
            <v>B05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</row>
        <row r="35">
          <cell r="A35" t="str">
            <v>B07</v>
          </cell>
          <cell r="B35" t="str">
            <v>B07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B09</v>
          </cell>
          <cell r="B36" t="str">
            <v>B09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B12</v>
          </cell>
          <cell r="B37" t="str">
            <v>B12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A38" t="str">
            <v>B15</v>
          </cell>
          <cell r="B38" t="str">
            <v>B15- Zona 1: campo gioco</v>
          </cell>
          <cell r="C38">
            <v>0.33333333333333331</v>
          </cell>
          <cell r="D38">
            <v>0.75</v>
          </cell>
          <cell r="E38">
            <v>0.33333333333333331</v>
          </cell>
          <cell r="F38">
            <v>0.75</v>
          </cell>
          <cell r="G38">
            <v>0.33333333333333331</v>
          </cell>
          <cell r="H38">
            <v>0.75</v>
          </cell>
          <cell r="I38">
            <v>0.33333333333333331</v>
          </cell>
          <cell r="J38">
            <v>0.75</v>
          </cell>
          <cell r="K38">
            <v>0.33333333333333331</v>
          </cell>
          <cell r="L38">
            <v>0.75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2.0833333333333335</v>
          </cell>
          <cell r="R38">
            <v>0</v>
          </cell>
          <cell r="S38">
            <v>0</v>
          </cell>
          <cell r="T38">
            <v>8.6309523809523832</v>
          </cell>
          <cell r="U38">
            <v>8.3333333333333339</v>
          </cell>
          <cell r="V38">
            <v>9.2261904761904781</v>
          </cell>
          <cell r="W38">
            <v>3.5714285714285716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4.7619047619047619</v>
          </cell>
          <cell r="AD38">
            <v>8.6309523809523832</v>
          </cell>
          <cell r="AE38">
            <v>8.3333333333333339</v>
          </cell>
          <cell r="AF38">
            <v>51.488095238095248</v>
          </cell>
          <cell r="AG38">
            <v>1235.7360000000001</v>
          </cell>
        </row>
        <row r="39">
          <cell r="A39">
            <v>0</v>
          </cell>
          <cell r="B39" t="str">
            <v>B15- Zona 2: spogliatoi</v>
          </cell>
          <cell r="C39">
            <v>0.33333333333333331</v>
          </cell>
          <cell r="D39">
            <v>0.75</v>
          </cell>
          <cell r="E39">
            <v>0.33333333333333331</v>
          </cell>
          <cell r="F39">
            <v>0.75</v>
          </cell>
          <cell r="G39">
            <v>0.33333333333333331</v>
          </cell>
          <cell r="H39">
            <v>0.75</v>
          </cell>
          <cell r="I39">
            <v>0.33333333333333331</v>
          </cell>
          <cell r="J39">
            <v>0.75</v>
          </cell>
          <cell r="K39">
            <v>0.33333333333333331</v>
          </cell>
          <cell r="L39">
            <v>0.75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2.0833333333333335</v>
          </cell>
          <cell r="R39">
            <v>0</v>
          </cell>
          <cell r="S39">
            <v>0</v>
          </cell>
          <cell r="T39">
            <v>8.6309523809523832</v>
          </cell>
          <cell r="U39">
            <v>8.3333333333333339</v>
          </cell>
          <cell r="V39">
            <v>9.2261904761904781</v>
          </cell>
          <cell r="W39">
            <v>3.5714285714285716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4.7619047619047619</v>
          </cell>
          <cell r="AD39">
            <v>8.6309523809523832</v>
          </cell>
          <cell r="AE39">
            <v>8.3333333333333339</v>
          </cell>
          <cell r="AF39">
            <v>51.488095238095248</v>
          </cell>
          <cell r="AG39">
            <v>0</v>
          </cell>
        </row>
        <row r="40">
          <cell r="A40" t="str">
            <v>B19</v>
          </cell>
          <cell r="B40" t="str">
            <v>B19</v>
          </cell>
          <cell r="C40">
            <v>0.3125</v>
          </cell>
          <cell r="D40">
            <v>0.95833333333333337</v>
          </cell>
          <cell r="E40">
            <v>0.3125</v>
          </cell>
          <cell r="F40">
            <v>0.95833333333333337</v>
          </cell>
          <cell r="G40">
            <v>0.3125</v>
          </cell>
          <cell r="H40">
            <v>0.95833333333333337</v>
          </cell>
          <cell r="I40">
            <v>0.3125</v>
          </cell>
          <cell r="J40">
            <v>0.95833333333333337</v>
          </cell>
          <cell r="K40">
            <v>0.3125</v>
          </cell>
          <cell r="L40">
            <v>0.95833333333333337</v>
          </cell>
          <cell r="M40">
            <v>0.3125</v>
          </cell>
          <cell r="N40">
            <v>0.66666666666666663</v>
          </cell>
          <cell r="O40">
            <v>0</v>
          </cell>
          <cell r="P40">
            <v>0</v>
          </cell>
          <cell r="Q40">
            <v>3.5833333333333335</v>
          </cell>
          <cell r="R40">
            <v>0</v>
          </cell>
          <cell r="S40">
            <v>0</v>
          </cell>
          <cell r="T40">
            <v>14.845238095238097</v>
          </cell>
          <cell r="U40">
            <v>14.333333333333334</v>
          </cell>
          <cell r="V40">
            <v>15.86904761904762</v>
          </cell>
          <cell r="W40">
            <v>6.1428571428571423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8.1904761904761898</v>
          </cell>
          <cell r="AD40">
            <v>14.845238095238097</v>
          </cell>
          <cell r="AE40">
            <v>14.333333333333334</v>
          </cell>
          <cell r="AF40">
            <v>88.55952380952381</v>
          </cell>
          <cell r="AG40">
            <v>2125.44</v>
          </cell>
        </row>
        <row r="41">
          <cell r="A41" t="str">
            <v>A11</v>
          </cell>
          <cell r="B41" t="str">
            <v>A11</v>
          </cell>
          <cell r="C41">
            <v>0.3125</v>
          </cell>
          <cell r="D41">
            <v>0.75</v>
          </cell>
          <cell r="E41">
            <v>0.3125</v>
          </cell>
          <cell r="F41">
            <v>0.75</v>
          </cell>
          <cell r="G41">
            <v>0.3125</v>
          </cell>
          <cell r="H41">
            <v>0.75</v>
          </cell>
          <cell r="I41">
            <v>0.3125</v>
          </cell>
          <cell r="J41">
            <v>0.75</v>
          </cell>
          <cell r="K41">
            <v>0.3125</v>
          </cell>
          <cell r="L41">
            <v>0.75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2.1875</v>
          </cell>
          <cell r="R41">
            <v>0</v>
          </cell>
          <cell r="S41">
            <v>0</v>
          </cell>
          <cell r="T41">
            <v>9.0625</v>
          </cell>
          <cell r="U41">
            <v>8.75</v>
          </cell>
          <cell r="V41">
            <v>9.6875</v>
          </cell>
          <cell r="W41">
            <v>3.75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5</v>
          </cell>
          <cell r="AD41">
            <v>9.0625</v>
          </cell>
          <cell r="AE41">
            <v>8.75</v>
          </cell>
          <cell r="AF41">
            <v>54.0625</v>
          </cell>
          <cell r="AG41">
            <v>1297.5120000000002</v>
          </cell>
        </row>
        <row r="42">
          <cell r="A42" t="str">
            <v>A12</v>
          </cell>
          <cell r="B42" t="str">
            <v>A12</v>
          </cell>
          <cell r="C42">
            <v>0.3125</v>
          </cell>
          <cell r="D42">
            <v>0.70833333333333337</v>
          </cell>
          <cell r="E42">
            <v>0.3125</v>
          </cell>
          <cell r="F42">
            <v>0.70833333333333337</v>
          </cell>
          <cell r="G42">
            <v>0.3125</v>
          </cell>
          <cell r="H42">
            <v>0.70833333333333337</v>
          </cell>
          <cell r="I42">
            <v>0.3125</v>
          </cell>
          <cell r="J42">
            <v>0.70833333333333337</v>
          </cell>
          <cell r="K42">
            <v>0.3125</v>
          </cell>
          <cell r="L42">
            <v>0.70833333333333337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1.979166666666667</v>
          </cell>
          <cell r="R42">
            <v>0</v>
          </cell>
          <cell r="S42">
            <v>0</v>
          </cell>
          <cell r="T42">
            <v>8.1994047619047645</v>
          </cell>
          <cell r="U42">
            <v>7.9166666666666679</v>
          </cell>
          <cell r="V42">
            <v>8.7648809523809543</v>
          </cell>
          <cell r="W42">
            <v>3.3928571428571432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4.5238095238095246</v>
          </cell>
          <cell r="AD42">
            <v>8.1994047619047645</v>
          </cell>
          <cell r="AE42">
            <v>7.9166666666666679</v>
          </cell>
          <cell r="AF42">
            <v>48.913690476190482</v>
          </cell>
          <cell r="AG42">
            <v>1173.9360000000001</v>
          </cell>
        </row>
        <row r="43">
          <cell r="A43" t="str">
            <v>A14</v>
          </cell>
          <cell r="B43" t="str">
            <v>A14</v>
          </cell>
          <cell r="C43">
            <v>0.3125</v>
          </cell>
          <cell r="D43">
            <v>0.75</v>
          </cell>
          <cell r="E43">
            <v>0.3125</v>
          </cell>
          <cell r="F43">
            <v>0.75</v>
          </cell>
          <cell r="G43">
            <v>0.3125</v>
          </cell>
          <cell r="H43">
            <v>0.75</v>
          </cell>
          <cell r="I43">
            <v>0.3125</v>
          </cell>
          <cell r="J43">
            <v>0.75</v>
          </cell>
          <cell r="K43">
            <v>0.3125</v>
          </cell>
          <cell r="L43">
            <v>0.75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2.1875</v>
          </cell>
          <cell r="R43">
            <v>0</v>
          </cell>
          <cell r="S43">
            <v>0</v>
          </cell>
          <cell r="T43">
            <v>9.0625</v>
          </cell>
          <cell r="U43">
            <v>8.75</v>
          </cell>
          <cell r="V43">
            <v>9.6875</v>
          </cell>
          <cell r="W43">
            <v>3.75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5</v>
          </cell>
          <cell r="AD43">
            <v>9.0625</v>
          </cell>
          <cell r="AE43">
            <v>8.75</v>
          </cell>
          <cell r="AF43">
            <v>54.0625</v>
          </cell>
          <cell r="AG43">
            <v>1297.5120000000002</v>
          </cell>
        </row>
        <row r="44">
          <cell r="A44" t="str">
            <v>A18</v>
          </cell>
          <cell r="B44" t="str">
            <v>A18</v>
          </cell>
          <cell r="C44">
            <v>0.3125</v>
          </cell>
          <cell r="D44">
            <v>0.77083333333333337</v>
          </cell>
          <cell r="E44">
            <v>0.3125</v>
          </cell>
          <cell r="F44">
            <v>0.77083333333333337</v>
          </cell>
          <cell r="G44">
            <v>0.3125</v>
          </cell>
          <cell r="H44">
            <v>0.77083333333333337</v>
          </cell>
          <cell r="I44">
            <v>0.3125</v>
          </cell>
          <cell r="J44">
            <v>0.77083333333333337</v>
          </cell>
          <cell r="K44">
            <v>0.3125</v>
          </cell>
          <cell r="L44">
            <v>0.77083333333333337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2.291666666666667</v>
          </cell>
          <cell r="R44">
            <v>0</v>
          </cell>
          <cell r="S44">
            <v>0</v>
          </cell>
          <cell r="T44">
            <v>9.4940476190476204</v>
          </cell>
          <cell r="U44">
            <v>9.1666666666666679</v>
          </cell>
          <cell r="V44">
            <v>10.148809523809526</v>
          </cell>
          <cell r="W44">
            <v>3.9285714285714288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5.2380952380952381</v>
          </cell>
          <cell r="AD44">
            <v>9.4940476190476204</v>
          </cell>
          <cell r="AE44">
            <v>9.1666666666666679</v>
          </cell>
          <cell r="AF44">
            <v>56.636904761904773</v>
          </cell>
          <cell r="AG44">
            <v>1359.288</v>
          </cell>
        </row>
        <row r="45">
          <cell r="A45" t="str">
            <v>A22</v>
          </cell>
          <cell r="B45" t="str">
            <v>A22-B10</v>
          </cell>
          <cell r="C45">
            <v>0.3125</v>
          </cell>
          <cell r="D45">
            <v>0.75</v>
          </cell>
          <cell r="E45">
            <v>0.3125</v>
          </cell>
          <cell r="F45">
            <v>0.75</v>
          </cell>
          <cell r="G45">
            <v>0.3125</v>
          </cell>
          <cell r="H45">
            <v>0.75</v>
          </cell>
          <cell r="I45">
            <v>0.3125</v>
          </cell>
          <cell r="J45">
            <v>0.75</v>
          </cell>
          <cell r="K45">
            <v>0.3125</v>
          </cell>
          <cell r="L45">
            <v>0.75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2.1875</v>
          </cell>
          <cell r="R45">
            <v>0</v>
          </cell>
          <cell r="S45">
            <v>0</v>
          </cell>
          <cell r="T45">
            <v>9.0625</v>
          </cell>
          <cell r="U45">
            <v>8.75</v>
          </cell>
          <cell r="V45">
            <v>9.6875</v>
          </cell>
          <cell r="W45">
            <v>3.75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5</v>
          </cell>
          <cell r="AD45">
            <v>9.0625</v>
          </cell>
          <cell r="AE45">
            <v>8.75</v>
          </cell>
          <cell r="AF45">
            <v>54.0625</v>
          </cell>
          <cell r="AG45">
            <v>1297.5120000000002</v>
          </cell>
        </row>
        <row r="46">
          <cell r="A46" t="str">
            <v>A24</v>
          </cell>
          <cell r="B46" t="str">
            <v>A24</v>
          </cell>
          <cell r="C46">
            <v>0.3125</v>
          </cell>
          <cell r="D46">
            <v>0.75</v>
          </cell>
          <cell r="E46">
            <v>0.3125</v>
          </cell>
          <cell r="F46">
            <v>0.75</v>
          </cell>
          <cell r="G46">
            <v>0.3125</v>
          </cell>
          <cell r="H46">
            <v>0.75</v>
          </cell>
          <cell r="I46">
            <v>0.3125</v>
          </cell>
          <cell r="J46">
            <v>0.75</v>
          </cell>
          <cell r="K46">
            <v>0.3125</v>
          </cell>
          <cell r="L46">
            <v>0.75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2.1875</v>
          </cell>
          <cell r="R46">
            <v>0</v>
          </cell>
          <cell r="S46">
            <v>0</v>
          </cell>
          <cell r="T46">
            <v>9.0625</v>
          </cell>
          <cell r="U46">
            <v>8.75</v>
          </cell>
          <cell r="V46">
            <v>9.6875</v>
          </cell>
          <cell r="W46">
            <v>3.75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5</v>
          </cell>
          <cell r="AD46">
            <v>9.0625</v>
          </cell>
          <cell r="AE46">
            <v>8.75</v>
          </cell>
          <cell r="AF46">
            <v>54.0625</v>
          </cell>
          <cell r="AG46">
            <v>1297.5120000000002</v>
          </cell>
        </row>
        <row r="47">
          <cell r="A47" t="str">
            <v>B18</v>
          </cell>
          <cell r="B47" t="str">
            <v>B18</v>
          </cell>
          <cell r="C47">
            <v>0.3125</v>
          </cell>
          <cell r="D47">
            <v>0.77083333333333337</v>
          </cell>
          <cell r="E47">
            <v>0.3125</v>
          </cell>
          <cell r="F47">
            <v>0.77083333333333337</v>
          </cell>
          <cell r="G47">
            <v>0.3125</v>
          </cell>
          <cell r="H47">
            <v>0.77083333333333337</v>
          </cell>
          <cell r="I47">
            <v>0.3125</v>
          </cell>
          <cell r="J47">
            <v>0.77083333333333337</v>
          </cell>
          <cell r="K47">
            <v>0.3125</v>
          </cell>
          <cell r="L47">
            <v>0.77083333333333337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2.291666666666667</v>
          </cell>
          <cell r="R47">
            <v>0</v>
          </cell>
          <cell r="S47">
            <v>0</v>
          </cell>
          <cell r="T47">
            <v>9.4940476190476204</v>
          </cell>
          <cell r="U47">
            <v>9.1666666666666679</v>
          </cell>
          <cell r="V47">
            <v>10.148809523809526</v>
          </cell>
          <cell r="W47">
            <v>3.9285714285714288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5.2380952380952381</v>
          </cell>
          <cell r="AD47">
            <v>9.4940476190476204</v>
          </cell>
          <cell r="AE47">
            <v>9.1666666666666679</v>
          </cell>
          <cell r="AF47">
            <v>56.636904761904773</v>
          </cell>
          <cell r="AG47">
            <v>1359.288</v>
          </cell>
        </row>
        <row r="48">
          <cell r="A48" t="str">
            <v>B20</v>
          </cell>
          <cell r="B48" t="str">
            <v>B20</v>
          </cell>
          <cell r="C48">
            <v>0.3125</v>
          </cell>
          <cell r="D48">
            <v>0.75</v>
          </cell>
          <cell r="E48">
            <v>0.3125</v>
          </cell>
          <cell r="F48">
            <v>0.75</v>
          </cell>
          <cell r="G48">
            <v>0.3125</v>
          </cell>
          <cell r="H48">
            <v>0.75</v>
          </cell>
          <cell r="I48">
            <v>0.3125</v>
          </cell>
          <cell r="J48">
            <v>0.75</v>
          </cell>
          <cell r="K48">
            <v>0.3125</v>
          </cell>
          <cell r="L48">
            <v>0.75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2.1875</v>
          </cell>
          <cell r="R48">
            <v>0</v>
          </cell>
          <cell r="S48">
            <v>0</v>
          </cell>
          <cell r="T48">
            <v>9.0625</v>
          </cell>
          <cell r="U48">
            <v>8.75</v>
          </cell>
          <cell r="V48">
            <v>9.6875</v>
          </cell>
          <cell r="W48">
            <v>3.75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5</v>
          </cell>
          <cell r="AD48">
            <v>9.0625</v>
          </cell>
          <cell r="AE48">
            <v>8.75</v>
          </cell>
          <cell r="AF48">
            <v>54.0625</v>
          </cell>
          <cell r="AG48">
            <v>1297.5120000000002</v>
          </cell>
        </row>
        <row r="49">
          <cell r="A49" t="str">
            <v>A19</v>
          </cell>
          <cell r="B49" t="str">
            <v>A19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</row>
        <row r="50">
          <cell r="A50" t="str">
            <v>B06</v>
          </cell>
          <cell r="B50" t="str">
            <v>B06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B11</v>
          </cell>
          <cell r="B51" t="str">
            <v>B11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 t="str">
            <v>B17</v>
          </cell>
          <cell r="B52" t="str">
            <v>B17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A53" t="str">
            <v>B21</v>
          </cell>
          <cell r="B53" t="str">
            <v>B21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B23</v>
          </cell>
          <cell r="B54" t="str">
            <v>B23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B22</v>
          </cell>
          <cell r="B55" t="str">
            <v>B22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B24</v>
          </cell>
          <cell r="B56" t="str">
            <v>B24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A57" t="str">
            <v>X0</v>
          </cell>
          <cell r="B57" t="str">
            <v>X0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524</v>
          </cell>
        </row>
        <row r="58">
          <cell r="A58" t="str">
            <v>X1</v>
          </cell>
          <cell r="B58" t="str">
            <v>X1</v>
          </cell>
          <cell r="C58">
            <v>0.66666666666666663</v>
          </cell>
          <cell r="D58">
            <v>0.95833333333333337</v>
          </cell>
          <cell r="E58">
            <v>0.66666666666666663</v>
          </cell>
          <cell r="F58">
            <v>0.95833333333333337</v>
          </cell>
          <cell r="G58">
            <v>0.66666666666666663</v>
          </cell>
          <cell r="H58">
            <v>0.95833333333333337</v>
          </cell>
          <cell r="I58">
            <v>0.66666666666666663</v>
          </cell>
          <cell r="J58">
            <v>0.95833333333333337</v>
          </cell>
          <cell r="K58">
            <v>0.66666666666666663</v>
          </cell>
          <cell r="L58">
            <v>0.95833333333333337</v>
          </cell>
          <cell r="M58">
            <v>0.625</v>
          </cell>
          <cell r="N58">
            <v>0.83333333333333337</v>
          </cell>
          <cell r="O58">
            <v>0</v>
          </cell>
          <cell r="P58">
            <v>0</v>
          </cell>
          <cell r="Q58">
            <v>1.666666666666667</v>
          </cell>
          <cell r="R58">
            <v>0</v>
          </cell>
          <cell r="S58">
            <v>0</v>
          </cell>
          <cell r="T58">
            <v>6.9047619047619069</v>
          </cell>
          <cell r="U58">
            <v>6.6666666666666679</v>
          </cell>
          <cell r="V58">
            <v>7.3809523809523823</v>
          </cell>
          <cell r="W58">
            <v>2.8571428571428577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3.8095238095238102</v>
          </cell>
          <cell r="AD58">
            <v>6.9047619047619069</v>
          </cell>
          <cell r="AE58">
            <v>6.6666666666666679</v>
          </cell>
          <cell r="AF58">
            <v>41.190476190476204</v>
          </cell>
          <cell r="AG58">
            <v>988.58400000000006</v>
          </cell>
        </row>
        <row r="59">
          <cell r="A59" t="str">
            <v>X2</v>
          </cell>
          <cell r="B59" t="str">
            <v>X2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366</v>
          </cell>
        </row>
        <row r="60">
          <cell r="A60" t="str">
            <v>X3</v>
          </cell>
          <cell r="B60" t="str">
            <v>X3</v>
          </cell>
          <cell r="C60">
            <v>0.33333333333333331</v>
          </cell>
          <cell r="D60">
            <v>0.75</v>
          </cell>
          <cell r="E60">
            <v>0.33333333333333331</v>
          </cell>
          <cell r="F60">
            <v>0.75</v>
          </cell>
          <cell r="G60">
            <v>0.33333333333333331</v>
          </cell>
          <cell r="H60">
            <v>0.75</v>
          </cell>
          <cell r="I60">
            <v>0.33333333333333331</v>
          </cell>
          <cell r="J60">
            <v>0.75</v>
          </cell>
          <cell r="K60">
            <v>0.33333333333333331</v>
          </cell>
          <cell r="L60">
            <v>0.75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2.0833333333333335</v>
          </cell>
          <cell r="R60">
            <v>0</v>
          </cell>
          <cell r="S60">
            <v>0</v>
          </cell>
          <cell r="T60">
            <v>8.6309523809523832</v>
          </cell>
          <cell r="U60">
            <v>8.3333333333333339</v>
          </cell>
          <cell r="V60">
            <v>9.2261904761904781</v>
          </cell>
          <cell r="W60">
            <v>3.5714285714285716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4.7619047619047619</v>
          </cell>
          <cell r="AD60">
            <v>8.6309523809523832</v>
          </cell>
          <cell r="AE60">
            <v>8.3333333333333339</v>
          </cell>
          <cell r="AF60">
            <v>51.488095238095248</v>
          </cell>
          <cell r="AG60">
            <v>1235.7360000000001</v>
          </cell>
        </row>
        <row r="61">
          <cell r="A61" t="str">
            <v>X4</v>
          </cell>
          <cell r="B61" t="str">
            <v>X4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X6</v>
          </cell>
          <cell r="B62" t="str">
            <v>X6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X7</v>
          </cell>
          <cell r="B63" t="str">
            <v>X7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1000</v>
          </cell>
        </row>
      </sheetData>
      <sheetData sheetId="8" refreshError="1"/>
      <sheetData sheetId="9" refreshError="1"/>
      <sheetData sheetId="10">
        <row r="11">
          <cell r="A11" t="str">
            <v>A01</v>
          </cell>
          <cell r="B11" t="str">
            <v>E7</v>
          </cell>
          <cell r="C11">
            <v>1920</v>
          </cell>
          <cell r="D11">
            <v>5616.11</v>
          </cell>
          <cell r="E11">
            <v>23664.5</v>
          </cell>
          <cell r="F11">
            <v>0</v>
          </cell>
          <cell r="G11">
            <v>72940</v>
          </cell>
          <cell r="H11">
            <v>12257.04</v>
          </cell>
          <cell r="I11">
            <v>10189.849554990466</v>
          </cell>
          <cell r="J11">
            <v>0.16804277488346586</v>
          </cell>
          <cell r="K11">
            <v>0.13970180360557261</v>
          </cell>
          <cell r="L11">
            <v>0</v>
          </cell>
          <cell r="M11">
            <v>33.39</v>
          </cell>
          <cell r="N11">
            <v>78493</v>
          </cell>
          <cell r="O11" t="str">
            <v>D</v>
          </cell>
          <cell r="P11">
            <v>0</v>
          </cell>
          <cell r="Q11">
            <v>12606</v>
          </cell>
          <cell r="R11">
            <v>50050</v>
          </cell>
          <cell r="S11">
            <v>7</v>
          </cell>
          <cell r="T11">
            <v>0.16060030830774719</v>
          </cell>
          <cell r="U11">
            <v>0</v>
          </cell>
          <cell r="V11">
            <v>0.82499999999999996</v>
          </cell>
          <cell r="W11">
            <v>0.98</v>
          </cell>
          <cell r="X11">
            <v>13703.878787878788</v>
          </cell>
          <cell r="Y11">
            <v>0.18787878787878787</v>
          </cell>
          <cell r="Z11">
            <v>0</v>
          </cell>
          <cell r="AA11">
            <v>30292</v>
          </cell>
          <cell r="AB11">
            <v>63050</v>
          </cell>
          <cell r="AC11">
            <v>4</v>
          </cell>
          <cell r="AD11">
            <v>0.38591976354579388</v>
          </cell>
          <cell r="AE11">
            <v>0</v>
          </cell>
          <cell r="AF11">
            <v>14597</v>
          </cell>
          <cell r="AG11">
            <v>15690.25</v>
          </cell>
          <cell r="AH11">
            <v>2</v>
          </cell>
          <cell r="AI11">
            <v>0.18596562750818543</v>
          </cell>
          <cell r="AK11">
            <v>4916.826252815099</v>
          </cell>
          <cell r="AL11">
            <v>6.7409189098095679E-2</v>
          </cell>
          <cell r="AN11">
            <v>14597</v>
          </cell>
          <cell r="AO11">
            <v>15690.25</v>
          </cell>
          <cell r="AP11">
            <v>2</v>
          </cell>
          <cell r="AQ11">
            <v>0</v>
          </cell>
          <cell r="AR11">
            <v>29538</v>
          </cell>
          <cell r="AS11">
            <v>63050</v>
          </cell>
          <cell r="AT11">
            <v>4</v>
          </cell>
          <cell r="AU11">
            <v>0.37631381142267462</v>
          </cell>
          <cell r="AV11">
            <v>0</v>
          </cell>
          <cell r="AW11">
            <v>30292</v>
          </cell>
          <cell r="AX11">
            <v>78740.25</v>
          </cell>
          <cell r="AY11">
            <v>4</v>
          </cell>
          <cell r="AZ11">
            <v>0.38591976354579388</v>
          </cell>
          <cell r="BK11">
            <v>10150</v>
          </cell>
          <cell r="BL11">
            <v>0</v>
          </cell>
          <cell r="BM11" t="str">
            <v>A01</v>
          </cell>
          <cell r="BN11">
            <v>0</v>
          </cell>
          <cell r="BO11" t="str">
            <v>Valvole</v>
          </cell>
          <cell r="BP11" t="str">
            <v>GENERAT+TELECTRL</v>
          </cell>
          <cell r="BQ11">
            <v>30292</v>
          </cell>
          <cell r="BR11">
            <v>63050</v>
          </cell>
          <cell r="BS11">
            <v>2425</v>
          </cell>
          <cell r="BT11">
            <v>28148.987553030205</v>
          </cell>
          <cell r="BU11">
            <v>6257.3852241613322</v>
          </cell>
          <cell r="BV11">
            <v>25623.253903677516</v>
          </cell>
          <cell r="BW11">
            <v>0.38591976354579388</v>
          </cell>
        </row>
        <row r="12">
          <cell r="A12" t="str">
            <v>A02</v>
          </cell>
          <cell r="B12" t="str">
            <v>E4</v>
          </cell>
          <cell r="C12">
            <v>1960</v>
          </cell>
          <cell r="D12">
            <v>2536</v>
          </cell>
          <cell r="E12">
            <v>11516</v>
          </cell>
          <cell r="F12">
            <v>0</v>
          </cell>
          <cell r="G12">
            <v>28433</v>
          </cell>
          <cell r="H12">
            <v>26632.65</v>
          </cell>
          <cell r="I12">
            <v>22140.965253496506</v>
          </cell>
          <cell r="J12">
            <v>0.93668096929624034</v>
          </cell>
          <cell r="K12">
            <v>0.77870661743384473</v>
          </cell>
          <cell r="L12">
            <v>0</v>
          </cell>
          <cell r="M12">
            <v>38.26</v>
          </cell>
          <cell r="N12">
            <v>43745</v>
          </cell>
          <cell r="O12" t="str">
            <v>D</v>
          </cell>
          <cell r="P12">
            <v>0</v>
          </cell>
          <cell r="Q12">
            <v>8107</v>
          </cell>
          <cell r="R12">
            <v>45004.4</v>
          </cell>
          <cell r="S12">
            <v>9</v>
          </cell>
          <cell r="T12">
            <v>0.18532403703280376</v>
          </cell>
          <cell r="U12">
            <v>0</v>
          </cell>
          <cell r="V12">
            <v>0.86699999999999999</v>
          </cell>
          <cell r="W12">
            <v>0.996</v>
          </cell>
          <cell r="X12">
            <v>4230.5155709342562</v>
          </cell>
          <cell r="Y12">
            <v>0.14878892733564014</v>
          </cell>
          <cell r="Z12">
            <v>0</v>
          </cell>
          <cell r="AA12">
            <v>9438</v>
          </cell>
          <cell r="AB12">
            <v>56700.800000000003</v>
          </cell>
          <cell r="AC12">
            <v>10</v>
          </cell>
          <cell r="AD12">
            <v>0.21575037147102527</v>
          </cell>
          <cell r="AE12">
            <v>0</v>
          </cell>
          <cell r="AF12">
            <v>1320</v>
          </cell>
          <cell r="AG12">
            <v>3153.12</v>
          </cell>
          <cell r="AH12">
            <v>4</v>
          </cell>
          <cell r="AI12">
            <v>3.0174877128814722E-2</v>
          </cell>
          <cell r="AJ12">
            <v>0</v>
          </cell>
          <cell r="AK12">
            <v>1916.6454736261544</v>
          </cell>
          <cell r="AL12">
            <v>6.7409189098095679E-2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M12" t="str">
            <v>A02</v>
          </cell>
          <cell r="BN12">
            <v>0</v>
          </cell>
          <cell r="BO12">
            <v>0</v>
          </cell>
          <cell r="BP12" t="str">
            <v>GENERAT+TELECTRL</v>
          </cell>
          <cell r="BQ12">
            <v>9438</v>
          </cell>
          <cell r="BR12">
            <v>56700.800000000003</v>
          </cell>
          <cell r="BS12">
            <v>2180.8000000000002</v>
          </cell>
          <cell r="BT12">
            <v>6134.4303120356617</v>
          </cell>
          <cell r="BU12">
            <v>17364.043775327569</v>
          </cell>
          <cell r="BV12">
            <v>12756.173205060275</v>
          </cell>
          <cell r="BW12">
            <v>0.21575037147102527</v>
          </cell>
        </row>
        <row r="13">
          <cell r="A13" t="str">
            <v>A03</v>
          </cell>
          <cell r="B13" t="str">
            <v>E7</v>
          </cell>
          <cell r="C13">
            <v>1920</v>
          </cell>
          <cell r="D13">
            <v>1940</v>
          </cell>
          <cell r="E13">
            <v>8217</v>
          </cell>
          <cell r="F13">
            <v>0</v>
          </cell>
          <cell r="G13">
            <v>30654</v>
          </cell>
          <cell r="H13">
            <v>20614.64</v>
          </cell>
          <cell r="I13">
            <v>17137.912598008053</v>
          </cell>
          <cell r="J13">
            <v>0.67249429112024528</v>
          </cell>
          <cell r="K13">
            <v>0.55907589867580265</v>
          </cell>
          <cell r="L13">
            <v>0</v>
          </cell>
          <cell r="M13">
            <v>63.73</v>
          </cell>
          <cell r="N13">
            <v>51980</v>
          </cell>
          <cell r="O13" t="str">
            <v>F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5318</v>
          </cell>
          <cell r="AG13">
            <v>8967.1200000000008</v>
          </cell>
          <cell r="AH13">
            <v>3</v>
          </cell>
          <cell r="AI13">
            <v>0.10230858022316275</v>
          </cell>
          <cell r="AK13">
            <v>2066.3612826130247</v>
          </cell>
          <cell r="AL13">
            <v>6.7409189098095679E-2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 t="str">
            <v>SOSTITUZ C ® PdC</v>
          </cell>
          <cell r="BG13">
            <v>38322</v>
          </cell>
          <cell r="BH13">
            <v>19890</v>
          </cell>
          <cell r="BI13">
            <v>1</v>
          </cell>
          <cell r="BJ13">
            <v>0</v>
          </cell>
          <cell r="BK13">
            <v>9650</v>
          </cell>
          <cell r="BL13">
            <v>0</v>
          </cell>
          <cell r="BM13" t="str">
            <v>A03</v>
          </cell>
          <cell r="BN13">
            <v>0</v>
          </cell>
          <cell r="BO13" t="str">
            <v>Centrale CHP-TLR o Valvole</v>
          </cell>
          <cell r="BP13" t="str">
            <v>GENERAT+TELECTRL</v>
          </cell>
          <cell r="BQ13">
            <v>7689.0974525465035</v>
          </cell>
          <cell r="BR13">
            <v>64752</v>
          </cell>
          <cell r="BS13">
            <v>1877.808</v>
          </cell>
          <cell r="BT13">
            <v>4534.4669740354084</v>
          </cell>
          <cell r="BU13">
            <v>14602.801399483462</v>
          </cell>
          <cell r="BV13">
            <v>14942.002647565929</v>
          </cell>
          <cell r="BW13">
            <v>0.14792415260766648</v>
          </cell>
        </row>
        <row r="14">
          <cell r="A14" t="str">
            <v>A4+A5+X5</v>
          </cell>
          <cell r="B14" t="str">
            <v>E7</v>
          </cell>
          <cell r="C14">
            <v>1920</v>
          </cell>
          <cell r="D14">
            <v>1808.01</v>
          </cell>
          <cell r="E14">
            <v>6845.6</v>
          </cell>
          <cell r="F14">
            <v>0</v>
          </cell>
          <cell r="G14">
            <v>10395</v>
          </cell>
          <cell r="H14">
            <v>13250.52</v>
          </cell>
          <cell r="I14">
            <v>11015.775858232677</v>
          </cell>
          <cell r="J14">
            <v>1.2747012987012987</v>
          </cell>
          <cell r="K14">
            <v>1.0597186972806809</v>
          </cell>
          <cell r="L14">
            <v>0</v>
          </cell>
          <cell r="M14">
            <v>9.44</v>
          </cell>
          <cell r="N14">
            <v>6402</v>
          </cell>
          <cell r="O14" t="str">
            <v>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6402</v>
          </cell>
          <cell r="BC14">
            <v>73268</v>
          </cell>
          <cell r="BD14" t="str">
            <v>&gt;20</v>
          </cell>
          <cell r="BE14">
            <v>0</v>
          </cell>
          <cell r="BM14" t="str">
            <v>A4+A5+X5</v>
          </cell>
          <cell r="BN14">
            <v>0</v>
          </cell>
          <cell r="BO14" t="str">
            <v>PdC</v>
          </cell>
          <cell r="BP14" t="str">
            <v xml:space="preserve"> //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11015.775858232679</v>
          </cell>
          <cell r="BV14">
            <v>5946.5886073478832</v>
          </cell>
          <cell r="BW14">
            <v>0</v>
          </cell>
        </row>
        <row r="15">
          <cell r="A15" t="str">
            <v>A06</v>
          </cell>
          <cell r="B15" t="str">
            <v>E7</v>
          </cell>
          <cell r="C15">
            <v>1950</v>
          </cell>
          <cell r="D15">
            <v>876.08</v>
          </cell>
          <cell r="E15">
            <v>4195.1899999999996</v>
          </cell>
          <cell r="F15">
            <v>0</v>
          </cell>
          <cell r="G15">
            <v>17048</v>
          </cell>
          <cell r="H15">
            <v>20423.25</v>
          </cell>
          <cell r="I15">
            <v>16978.801156230133</v>
          </cell>
          <cell r="J15">
            <v>1.1979851008916003</v>
          </cell>
          <cell r="K15">
            <v>0.99594094065169714</v>
          </cell>
          <cell r="L15">
            <v>0</v>
          </cell>
          <cell r="M15">
            <v>45.36</v>
          </cell>
          <cell r="N15">
            <v>18944</v>
          </cell>
          <cell r="O15" t="str">
            <v>E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2398</v>
          </cell>
          <cell r="AG15">
            <v>4989.12</v>
          </cell>
          <cell r="AH15">
            <v>6</v>
          </cell>
          <cell r="AI15">
            <v>0.12658361486486486</v>
          </cell>
          <cell r="AK15">
            <v>0</v>
          </cell>
          <cell r="AL15">
            <v>0</v>
          </cell>
          <cell r="AN15">
            <v>2642</v>
          </cell>
          <cell r="AO15">
            <v>10089.1</v>
          </cell>
          <cell r="AP15">
            <v>13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M15" t="str">
            <v>A06</v>
          </cell>
          <cell r="BN15">
            <v>0</v>
          </cell>
          <cell r="BO15">
            <v>0</v>
          </cell>
          <cell r="BP15" t="str">
            <v>VALVOLE+TELECTRL</v>
          </cell>
          <cell r="BQ15">
            <v>2642</v>
          </cell>
          <cell r="BR15">
            <v>10089.1</v>
          </cell>
          <cell r="BS15">
            <v>197.8</v>
          </cell>
          <cell r="BT15">
            <v>2377.5768581081084</v>
          </cell>
          <cell r="BU15">
            <v>14610.875023694236</v>
          </cell>
          <cell r="BV15">
            <v>8392.3974141940416</v>
          </cell>
          <cell r="BW15">
            <v>0.13946368243243246</v>
          </cell>
        </row>
        <row r="16">
          <cell r="A16" t="str">
            <v>A07</v>
          </cell>
          <cell r="B16" t="str">
            <v>E7</v>
          </cell>
          <cell r="C16">
            <v>1900</v>
          </cell>
          <cell r="D16">
            <v>1607.8</v>
          </cell>
          <cell r="E16">
            <v>7762.11</v>
          </cell>
          <cell r="F16">
            <v>0</v>
          </cell>
          <cell r="G16">
            <v>20987</v>
          </cell>
          <cell r="H16">
            <v>19340.34</v>
          </cell>
          <cell r="I16">
            <v>16078.527519071837</v>
          </cell>
          <cell r="J16">
            <v>0.92153904798208419</v>
          </cell>
          <cell r="K16">
            <v>0.7661184313656948</v>
          </cell>
          <cell r="L16">
            <v>0</v>
          </cell>
          <cell r="M16">
            <v>44.33</v>
          </cell>
          <cell r="N16">
            <v>31749</v>
          </cell>
          <cell r="O16" t="str">
            <v>E</v>
          </cell>
          <cell r="P16">
            <v>0</v>
          </cell>
          <cell r="Q16">
            <v>6234</v>
          </cell>
          <cell r="R16">
            <v>30446</v>
          </cell>
          <cell r="S16">
            <v>9</v>
          </cell>
          <cell r="T16">
            <v>0.19635264102806388</v>
          </cell>
          <cell r="U16">
            <v>0</v>
          </cell>
          <cell r="V16">
            <v>0.90800000000000003</v>
          </cell>
          <cell r="W16">
            <v>0.999</v>
          </cell>
          <cell r="X16">
            <v>2103.3226872246655</v>
          </cell>
          <cell r="Y16">
            <v>0.10022026431718042</v>
          </cell>
          <cell r="Z16">
            <v>0</v>
          </cell>
          <cell r="AA16">
            <v>6901</v>
          </cell>
          <cell r="AB16">
            <v>36946</v>
          </cell>
          <cell r="AC16">
            <v>10</v>
          </cell>
          <cell r="AD16">
            <v>0.21736117672997574</v>
          </cell>
          <cell r="AE16">
            <v>0</v>
          </cell>
          <cell r="AF16">
            <v>3842</v>
          </cell>
          <cell r="AG16">
            <v>7530.25</v>
          </cell>
          <cell r="AH16">
            <v>3</v>
          </cell>
          <cell r="AI16">
            <v>0.1210116854074144</v>
          </cell>
          <cell r="AK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6505</v>
          </cell>
          <cell r="AS16">
            <v>36946</v>
          </cell>
          <cell r="AT16">
            <v>10</v>
          </cell>
          <cell r="AU16">
            <v>0.2048883429399351</v>
          </cell>
          <cell r="AV16">
            <v>0</v>
          </cell>
          <cell r="AW16">
            <v>6901</v>
          </cell>
          <cell r="AX16">
            <v>44476.25</v>
          </cell>
          <cell r="AY16">
            <v>10</v>
          </cell>
          <cell r="AZ16">
            <v>0.21736117672997574</v>
          </cell>
          <cell r="BA16">
            <v>0</v>
          </cell>
          <cell r="BB16" t="str">
            <v>SOSTITUZ UTA</v>
          </cell>
          <cell r="BK16">
            <v>9450</v>
          </cell>
          <cell r="BL16">
            <v>0</v>
          </cell>
          <cell r="BM16" t="str">
            <v>A07</v>
          </cell>
          <cell r="BN16">
            <v>0</v>
          </cell>
          <cell r="BO16" t="str">
            <v>Valvole</v>
          </cell>
          <cell r="BP16" t="str">
            <v>GENERAT+TELECTRL</v>
          </cell>
          <cell r="BQ16">
            <v>6901</v>
          </cell>
          <cell r="BR16">
            <v>36946</v>
          </cell>
          <cell r="BS16">
            <v>1421</v>
          </cell>
          <cell r="BT16">
            <v>4561.7590160320015</v>
          </cell>
          <cell r="BU16">
            <v>12583.679857441082</v>
          </cell>
          <cell r="BV16">
            <v>9396.2627136322881</v>
          </cell>
          <cell r="BW16">
            <v>0.21736117672997576</v>
          </cell>
        </row>
        <row r="17">
          <cell r="A17" t="str">
            <v>A08</v>
          </cell>
          <cell r="B17" t="str">
            <v>E7</v>
          </cell>
          <cell r="C17">
            <v>1900</v>
          </cell>
          <cell r="D17">
            <v>1851.1</v>
          </cell>
          <cell r="E17">
            <v>8170.21</v>
          </cell>
          <cell r="F17">
            <v>0</v>
          </cell>
          <cell r="G17">
            <v>29507</v>
          </cell>
          <cell r="H17">
            <v>25650.45</v>
          </cell>
          <cell r="I17">
            <v>21324.416540845519</v>
          </cell>
          <cell r="J17">
            <v>0.86930050496492361</v>
          </cell>
          <cell r="K17">
            <v>0.72269009187126854</v>
          </cell>
          <cell r="L17">
            <v>0</v>
          </cell>
          <cell r="M17">
            <v>71.47</v>
          </cell>
          <cell r="N17">
            <v>57607</v>
          </cell>
          <cell r="O17" t="str">
            <v>F</v>
          </cell>
          <cell r="P17">
            <v>0</v>
          </cell>
          <cell r="Q17">
            <v>12009</v>
          </cell>
          <cell r="R17">
            <v>45318</v>
          </cell>
          <cell r="S17">
            <v>6</v>
          </cell>
          <cell r="T17">
            <v>0.20846424913638967</v>
          </cell>
          <cell r="U17">
            <v>0</v>
          </cell>
          <cell r="V17">
            <v>0.83399999999999996</v>
          </cell>
          <cell r="W17">
            <v>0.96199999999999997</v>
          </cell>
          <cell r="X17">
            <v>4528.6522781774593</v>
          </cell>
          <cell r="Y17">
            <v>0.15347721822541971</v>
          </cell>
          <cell r="Z17">
            <v>0</v>
          </cell>
          <cell r="AA17">
            <v>14797</v>
          </cell>
          <cell r="AB17">
            <v>61958</v>
          </cell>
          <cell r="AC17">
            <v>7</v>
          </cell>
          <cell r="AD17">
            <v>0.25686114534691967</v>
          </cell>
          <cell r="AE17">
            <v>0</v>
          </cell>
          <cell r="AF17">
            <v>20383</v>
          </cell>
          <cell r="AG17">
            <v>7071.25</v>
          </cell>
          <cell r="AH17">
            <v>1</v>
          </cell>
          <cell r="AI17">
            <v>0.35382852778308194</v>
          </cell>
          <cell r="AK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14137</v>
          </cell>
          <cell r="AS17">
            <v>61958</v>
          </cell>
          <cell r="AT17">
            <v>7</v>
          </cell>
          <cell r="AU17">
            <v>0.24540420435016577</v>
          </cell>
          <cell r="AV17">
            <v>0</v>
          </cell>
          <cell r="AW17">
            <v>14797</v>
          </cell>
          <cell r="AX17">
            <v>69029.25</v>
          </cell>
          <cell r="AY17">
            <v>7</v>
          </cell>
          <cell r="AZ17">
            <v>0.25686114534691967</v>
          </cell>
          <cell r="BA17">
            <v>0</v>
          </cell>
          <cell r="BB17">
            <v>18128</v>
          </cell>
          <cell r="BC17">
            <v>46800</v>
          </cell>
          <cell r="BD17">
            <v>4</v>
          </cell>
          <cell r="BE17">
            <v>0</v>
          </cell>
          <cell r="BI17">
            <v>0</v>
          </cell>
          <cell r="BJ17">
            <v>0</v>
          </cell>
          <cell r="BK17">
            <v>11350</v>
          </cell>
          <cell r="BL17">
            <v>0</v>
          </cell>
          <cell r="BM17" t="str">
            <v>A08</v>
          </cell>
          <cell r="BN17">
            <v>0</v>
          </cell>
          <cell r="BO17" t="str">
            <v>Valvole</v>
          </cell>
          <cell r="BP17" t="str">
            <v>GENERAT+TELECTRL</v>
          </cell>
          <cell r="BQ17">
            <v>14797</v>
          </cell>
          <cell r="BR17">
            <v>61958</v>
          </cell>
          <cell r="BS17">
            <v>2383</v>
          </cell>
          <cell r="BT17">
            <v>7579.2018157515586</v>
          </cell>
          <cell r="BU17">
            <v>15847.002484309141</v>
          </cell>
          <cell r="BV17">
            <v>12544.068770242942</v>
          </cell>
          <cell r="BW17">
            <v>0.25686114534691967</v>
          </cell>
        </row>
        <row r="18">
          <cell r="A18" t="str">
            <v>A09</v>
          </cell>
          <cell r="B18" t="str">
            <v>E2-E3-E5</v>
          </cell>
          <cell r="C18" t="str">
            <v>&lt;1900</v>
          </cell>
          <cell r="D18">
            <v>284.11</v>
          </cell>
          <cell r="E18">
            <v>1008.59</v>
          </cell>
          <cell r="F18">
            <v>0</v>
          </cell>
          <cell r="G18">
            <v>4523</v>
          </cell>
          <cell r="H18">
            <v>3281.68</v>
          </cell>
          <cell r="I18">
            <v>2728.2137847001486</v>
          </cell>
          <cell r="J18">
            <v>0.725553835949591</v>
          </cell>
          <cell r="K18">
            <v>0.60318677530403464</v>
          </cell>
          <cell r="L18">
            <v>0</v>
          </cell>
          <cell r="M18">
            <v>85.46</v>
          </cell>
          <cell r="N18">
            <v>8412</v>
          </cell>
          <cell r="O18" t="str">
            <v>G</v>
          </cell>
          <cell r="P18">
            <v>0</v>
          </cell>
          <cell r="Q18">
            <v>2019</v>
          </cell>
          <cell r="R18">
            <v>17203.400000000001</v>
          </cell>
          <cell r="S18" t="str">
            <v>&gt;20</v>
          </cell>
          <cell r="T18">
            <v>0.24001426533523537</v>
          </cell>
          <cell r="U18">
            <v>0</v>
          </cell>
          <cell r="V18">
            <v>0.77700000000000002</v>
          </cell>
          <cell r="W18">
            <v>0.96199999999999997</v>
          </cell>
          <cell r="X18">
            <v>1076.9047619047617</v>
          </cell>
          <cell r="Y18">
            <v>0.23809523809523805</v>
          </cell>
          <cell r="Z18">
            <v>0</v>
          </cell>
          <cell r="AA18">
            <v>2882</v>
          </cell>
          <cell r="AB18">
            <v>20579</v>
          </cell>
          <cell r="AC18">
            <v>17</v>
          </cell>
          <cell r="AD18">
            <v>0.34260580123632906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M18" t="str">
            <v>A09</v>
          </cell>
          <cell r="BN18">
            <v>0</v>
          </cell>
          <cell r="BO18" t="str">
            <v>Generatore+Telectrl</v>
          </cell>
          <cell r="BP18" t="str">
            <v xml:space="preserve"> //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2728.2137847001486</v>
          </cell>
          <cell r="BV18">
            <v>2587.4382175117339</v>
          </cell>
          <cell r="BW18">
            <v>0</v>
          </cell>
        </row>
        <row r="19">
          <cell r="A19" t="str">
            <v>A10</v>
          </cell>
          <cell r="B19" t="str">
            <v>E7</v>
          </cell>
          <cell r="C19">
            <v>1900</v>
          </cell>
          <cell r="D19">
            <v>4921.3900000000003</v>
          </cell>
          <cell r="E19">
            <v>28115.360000000001</v>
          </cell>
          <cell r="F19">
            <v>0</v>
          </cell>
          <cell r="G19">
            <v>48231</v>
          </cell>
          <cell r="H19">
            <v>24081.86</v>
          </cell>
          <cell r="I19">
            <v>20020.374446386948</v>
          </cell>
          <cell r="J19">
            <v>0.4993025232734134</v>
          </cell>
          <cell r="K19">
            <v>0.41509349684615593</v>
          </cell>
          <cell r="L19">
            <v>0</v>
          </cell>
          <cell r="M19">
            <v>23.1</v>
          </cell>
          <cell r="N19">
            <v>66864</v>
          </cell>
          <cell r="O19" t="str">
            <v>C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 xml:space="preserve"> </v>
          </cell>
          <cell r="AD19">
            <v>0</v>
          </cell>
          <cell r="AE19">
            <v>0</v>
          </cell>
          <cell r="AF19">
            <v>8139</v>
          </cell>
          <cell r="AG19">
            <v>7836.25</v>
          </cell>
          <cell r="AH19">
            <v>3</v>
          </cell>
          <cell r="AI19">
            <v>0.12172469490308686</v>
          </cell>
          <cell r="AN19">
            <v>9039</v>
          </cell>
          <cell r="AO19">
            <v>24409.4</v>
          </cell>
          <cell r="AP19">
            <v>7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 t="str">
            <v>TLR</v>
          </cell>
          <cell r="BK19">
            <v>9750</v>
          </cell>
          <cell r="BL19">
            <v>0</v>
          </cell>
          <cell r="BM19" t="str">
            <v>A10</v>
          </cell>
          <cell r="BN19">
            <v>9750</v>
          </cell>
          <cell r="BO19">
            <v>0</v>
          </cell>
          <cell r="BP19" t="str">
            <v>VALVOLE+TELECTRL</v>
          </cell>
          <cell r="BQ19">
            <v>9039</v>
          </cell>
          <cell r="BR19">
            <v>24409.4</v>
          </cell>
          <cell r="BS19">
            <v>476.8</v>
          </cell>
          <cell r="BT19">
            <v>6520.100637114142</v>
          </cell>
          <cell r="BU19">
            <v>17313.923073138387</v>
          </cell>
          <cell r="BV19">
            <v>23861.237032570574</v>
          </cell>
          <cell r="BW19">
            <v>0.13518485283560661</v>
          </cell>
        </row>
        <row r="20">
          <cell r="A20" t="str">
            <v>A13</v>
          </cell>
          <cell r="B20" t="str">
            <v>E6</v>
          </cell>
          <cell r="C20">
            <v>1988</v>
          </cell>
          <cell r="D20">
            <v>1001.61</v>
          </cell>
          <cell r="E20">
            <v>8811.18</v>
          </cell>
          <cell r="F20">
            <v>0</v>
          </cell>
          <cell r="G20">
            <v>54170</v>
          </cell>
          <cell r="H20">
            <v>22686.29</v>
          </cell>
          <cell r="I20">
            <v>18860.171955128208</v>
          </cell>
          <cell r="J20">
            <v>0.41879804319734171</v>
          </cell>
          <cell r="K20">
            <v>0.34816636431840886</v>
          </cell>
          <cell r="L20">
            <v>0</v>
          </cell>
          <cell r="M20">
            <v>64.040000000000006</v>
          </cell>
          <cell r="N20">
            <v>56296</v>
          </cell>
          <cell r="O20" t="str">
            <v>F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33842</v>
          </cell>
          <cell r="BC20">
            <v>21190</v>
          </cell>
          <cell r="BD20">
            <v>2</v>
          </cell>
          <cell r="BE20">
            <v>0</v>
          </cell>
          <cell r="BG20">
            <v>34933</v>
          </cell>
          <cell r="BH20">
            <v>37570</v>
          </cell>
          <cell r="BI20">
            <v>2</v>
          </cell>
          <cell r="BJ20">
            <v>0</v>
          </cell>
          <cell r="BK20">
            <v>11450</v>
          </cell>
          <cell r="BL20">
            <v>0</v>
          </cell>
          <cell r="BM20" t="str">
            <v>A13</v>
          </cell>
          <cell r="BN20">
            <v>0</v>
          </cell>
          <cell r="BO20" t="str">
            <v>Centrale CHP-TLR</v>
          </cell>
          <cell r="BP20" t="str">
            <v xml:space="preserve"> //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18860.171955128208</v>
          </cell>
          <cell r="BV20">
            <v>30988.619996155347</v>
          </cell>
          <cell r="BW20">
            <v>0</v>
          </cell>
        </row>
        <row r="21">
          <cell r="A21" t="str">
            <v>A20</v>
          </cell>
          <cell r="B21" t="str">
            <v>E7</v>
          </cell>
          <cell r="C21">
            <v>1990</v>
          </cell>
          <cell r="D21">
            <v>1154.97</v>
          </cell>
          <cell r="E21">
            <v>4076.14</v>
          </cell>
          <cell r="F21">
            <v>0</v>
          </cell>
          <cell r="G21">
            <v>16873</v>
          </cell>
          <cell r="H21">
            <v>19258.95</v>
          </cell>
          <cell r="I21">
            <v>16010.864212492052</v>
          </cell>
          <cell r="J21">
            <v>1.1414063889053518</v>
          </cell>
          <cell r="K21">
            <v>0.94890441607847165</v>
          </cell>
          <cell r="L21">
            <v>0</v>
          </cell>
          <cell r="M21">
            <v>65.14</v>
          </cell>
          <cell r="N21">
            <v>25782</v>
          </cell>
          <cell r="O21" t="str">
            <v>F</v>
          </cell>
          <cell r="P21">
            <v>0</v>
          </cell>
          <cell r="Q21">
            <v>3447</v>
          </cell>
          <cell r="R21">
            <v>30030</v>
          </cell>
          <cell r="S21">
            <v>17</v>
          </cell>
          <cell r="T21">
            <v>0.13369792878752618</v>
          </cell>
          <cell r="U21">
            <v>0</v>
          </cell>
          <cell r="V21">
            <v>0.83399999999999996</v>
          </cell>
          <cell r="W21">
            <v>0.96799999999999997</v>
          </cell>
          <cell r="X21">
            <v>2711.0095923261388</v>
          </cell>
          <cell r="Y21">
            <v>0.16067146282973618</v>
          </cell>
          <cell r="Z21">
            <v>0</v>
          </cell>
          <cell r="AA21">
            <v>6561</v>
          </cell>
          <cell r="AB21">
            <v>37830</v>
          </cell>
          <cell r="AC21">
            <v>10</v>
          </cell>
          <cell r="AD21">
            <v>0.25447986967651848</v>
          </cell>
          <cell r="AE21">
            <v>0</v>
          </cell>
          <cell r="AF21">
            <v>3350</v>
          </cell>
          <cell r="AG21">
            <v>8040.25</v>
          </cell>
          <cell r="AH21">
            <v>4</v>
          </cell>
          <cell r="AI21">
            <v>0.12993561399425957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 t="str">
            <v>TLR</v>
          </cell>
          <cell r="BK21">
            <v>8400</v>
          </cell>
          <cell r="BL21">
            <v>0</v>
          </cell>
          <cell r="BM21" t="str">
            <v>A20</v>
          </cell>
          <cell r="BN21">
            <v>0</v>
          </cell>
          <cell r="BO21" t="str">
            <v>Valvole</v>
          </cell>
          <cell r="BP21" t="str">
            <v>GENERAT+TELECTRL</v>
          </cell>
          <cell r="BQ21">
            <v>6561</v>
          </cell>
          <cell r="BR21">
            <v>37830</v>
          </cell>
          <cell r="BS21">
            <v>1455</v>
          </cell>
          <cell r="BT21">
            <v>4293.8388410518965</v>
          </cell>
          <cell r="BU21">
            <v>11936.421574288641</v>
          </cell>
          <cell r="BV21">
            <v>7196.0650733808361</v>
          </cell>
          <cell r="BW21">
            <v>0.25447986967651848</v>
          </cell>
        </row>
        <row r="22">
          <cell r="A22" t="str">
            <v>A21</v>
          </cell>
          <cell r="B22" t="str">
            <v>E6</v>
          </cell>
          <cell r="C22">
            <v>1997</v>
          </cell>
          <cell r="D22">
            <v>2048</v>
          </cell>
          <cell r="E22">
            <v>18733.77</v>
          </cell>
          <cell r="G22">
            <v>37013</v>
          </cell>
          <cell r="H22">
            <v>31038.74</v>
          </cell>
          <cell r="I22">
            <v>25803.953562725153</v>
          </cell>
          <cell r="J22">
            <v>0.8385902250560614</v>
          </cell>
          <cell r="K22">
            <v>0.69715920251601204</v>
          </cell>
          <cell r="M22">
            <v>20.190000000000001</v>
          </cell>
          <cell r="N22">
            <v>37642</v>
          </cell>
          <cell r="O22" t="str">
            <v>C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5226</v>
          </cell>
          <cell r="AG22">
            <v>9060.25</v>
          </cell>
          <cell r="AH22">
            <v>4</v>
          </cell>
          <cell r="AI22">
            <v>0.13883428085649008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B22">
            <v>22542</v>
          </cell>
          <cell r="BC22">
            <v>25194</v>
          </cell>
          <cell r="BD22">
            <v>2</v>
          </cell>
          <cell r="BE22">
            <v>0</v>
          </cell>
          <cell r="BG22">
            <v>24301</v>
          </cell>
          <cell r="BH22">
            <v>51194</v>
          </cell>
          <cell r="BI22">
            <v>4</v>
          </cell>
          <cell r="BJ22">
            <v>0</v>
          </cell>
          <cell r="BK22">
            <v>10950</v>
          </cell>
          <cell r="BL22">
            <v>0</v>
          </cell>
          <cell r="BM22" t="str">
            <v>A21</v>
          </cell>
          <cell r="BN22">
            <v>0</v>
          </cell>
          <cell r="BO22" t="str">
            <v>Centrale CHP-TLR o Valvole</v>
          </cell>
          <cell r="BP22" t="str">
            <v xml:space="preserve"> //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25803.953562725153</v>
          </cell>
          <cell r="BV22">
            <v>21173.74546645187</v>
          </cell>
          <cell r="BW22">
            <v>0</v>
          </cell>
        </row>
        <row r="23">
          <cell r="A23" t="str">
            <v>A23</v>
          </cell>
          <cell r="B23" t="str">
            <v>E2</v>
          </cell>
          <cell r="C23">
            <v>1920</v>
          </cell>
          <cell r="D23">
            <v>2232.42</v>
          </cell>
          <cell r="E23">
            <v>8055.69</v>
          </cell>
          <cell r="G23">
            <v>28255</v>
          </cell>
          <cell r="H23">
            <v>26294.37</v>
          </cell>
          <cell r="I23">
            <v>21859.737297361731</v>
          </cell>
          <cell r="J23">
            <v>0.93060944965492831</v>
          </cell>
          <cell r="K23">
            <v>0.77365907971550985</v>
          </cell>
          <cell r="M23">
            <v>50.81</v>
          </cell>
          <cell r="N23">
            <v>39268</v>
          </cell>
          <cell r="O23" t="str">
            <v>E</v>
          </cell>
          <cell r="P23">
            <v>0</v>
          </cell>
          <cell r="Q23">
            <v>5775</v>
          </cell>
          <cell r="R23">
            <v>32292</v>
          </cell>
          <cell r="S23">
            <v>8</v>
          </cell>
          <cell r="T23">
            <v>0.14706631353774066</v>
          </cell>
          <cell r="U23">
            <v>0</v>
          </cell>
          <cell r="V23">
            <v>0.82799999999999996</v>
          </cell>
          <cell r="W23">
            <v>0.97699999999999998</v>
          </cell>
          <cell r="X23">
            <v>5084.5350241545912</v>
          </cell>
          <cell r="Y23">
            <v>0.17995169082125609</v>
          </cell>
          <cell r="AA23">
            <v>7645</v>
          </cell>
          <cell r="AB23">
            <v>47292</v>
          </cell>
          <cell r="AC23">
            <v>9</v>
          </cell>
          <cell r="AD23">
            <v>0.19468778649281859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M23" t="str">
            <v>A23</v>
          </cell>
          <cell r="BN23">
            <v>0</v>
          </cell>
          <cell r="BO23">
            <v>0</v>
          </cell>
          <cell r="BP23" t="str">
            <v>GENERATORE+TELECTRL</v>
          </cell>
          <cell r="BQ23">
            <v>7645</v>
          </cell>
          <cell r="BR23">
            <v>47292</v>
          </cell>
          <cell r="BS23">
            <v>1242</v>
          </cell>
          <cell r="BT23">
            <v>5500.903407354589</v>
          </cell>
          <cell r="BU23">
            <v>17603.913429623866</v>
          </cell>
          <cell r="BV23">
            <v>13016.763017635258</v>
          </cell>
          <cell r="BW23">
            <v>0.19468778649281859</v>
          </cell>
        </row>
        <row r="24">
          <cell r="A24" t="str">
            <v>B01</v>
          </cell>
          <cell r="B24" t="str">
            <v>E2</v>
          </cell>
          <cell r="C24">
            <v>1920</v>
          </cell>
          <cell r="D24">
            <v>79.239999999999995</v>
          </cell>
          <cell r="E24">
            <v>340.73</v>
          </cell>
          <cell r="G24">
            <v>993</v>
          </cell>
          <cell r="H24">
            <v>304.26</v>
          </cell>
          <cell r="I24">
            <v>252.94554195804196</v>
          </cell>
          <cell r="J24">
            <v>0.30640483383685801</v>
          </cell>
          <cell r="K24">
            <v>0.25472864245522858</v>
          </cell>
          <cell r="M24" t="str">
            <v>A01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M24" t="str">
            <v>B01 (A1)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</row>
        <row r="25">
          <cell r="A25" t="str">
            <v>B02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 t="str">
            <v/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 t="str">
            <v>B02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</row>
        <row r="26">
          <cell r="A26" t="str">
            <v>B03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/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 t="str">
            <v>B03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</row>
        <row r="27">
          <cell r="A27" t="str">
            <v>B04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 t="str">
            <v/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 t="str">
            <v>B04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</row>
        <row r="28">
          <cell r="A28" t="str">
            <v>B05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 t="str">
            <v/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 t="str">
            <v>B05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</row>
        <row r="29">
          <cell r="A29" t="str">
            <v>B07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 t="str">
            <v/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 t="str">
            <v>B07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</row>
        <row r="30">
          <cell r="A30" t="str">
            <v>B09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/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 t="str">
            <v>B09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</row>
        <row r="31">
          <cell r="A31" t="str">
            <v>B12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 t="str">
            <v/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>B12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</row>
        <row r="32">
          <cell r="A32" t="str">
            <v>B15</v>
          </cell>
          <cell r="B32" t="str">
            <v>E6</v>
          </cell>
          <cell r="C32">
            <v>1970</v>
          </cell>
          <cell r="D32">
            <v>747.78</v>
          </cell>
          <cell r="E32">
            <v>5185.59</v>
          </cell>
          <cell r="G32">
            <v>3921</v>
          </cell>
          <cell r="H32">
            <v>4677.67</v>
          </cell>
          <cell r="I32">
            <v>3888.7654415660104</v>
          </cell>
          <cell r="J32">
            <v>1.19297883193063</v>
          </cell>
          <cell r="K32">
            <v>0.99177899555368798</v>
          </cell>
          <cell r="M32">
            <v>14.52</v>
          </cell>
          <cell r="N32">
            <v>2700</v>
          </cell>
          <cell r="O32" t="str">
            <v>B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 t="str">
            <v>GENERATORE Q+ST:</v>
          </cell>
          <cell r="BB32">
            <v>1760</v>
          </cell>
          <cell r="BC32">
            <v>11440</v>
          </cell>
          <cell r="BD32">
            <v>11</v>
          </cell>
          <cell r="BE32">
            <v>0.6518518518518519</v>
          </cell>
          <cell r="BM32" t="str">
            <v>B15</v>
          </cell>
          <cell r="BN32">
            <v>0</v>
          </cell>
          <cell r="BO32">
            <v>0</v>
          </cell>
          <cell r="BP32" t="str">
            <v>GENERATORE+ST</v>
          </cell>
          <cell r="BQ32">
            <v>1760</v>
          </cell>
          <cell r="BR32">
            <v>11440</v>
          </cell>
          <cell r="BS32">
            <v>440</v>
          </cell>
          <cell r="BT32">
            <v>2555.911111111111</v>
          </cell>
          <cell r="BU32">
            <v>1353.8664870637222</v>
          </cell>
          <cell r="BV32">
            <v>780.91602065260679</v>
          </cell>
          <cell r="BW32">
            <v>0.65185185185185179</v>
          </cell>
        </row>
        <row r="33">
          <cell r="A33" t="str">
            <v>B19</v>
          </cell>
          <cell r="B33" t="str">
            <v>E7</v>
          </cell>
          <cell r="C33">
            <v>2000</v>
          </cell>
          <cell r="D33">
            <v>5963.07</v>
          </cell>
          <cell r="E33">
            <v>25604.26</v>
          </cell>
          <cell r="G33">
            <v>32814</v>
          </cell>
          <cell r="H33">
            <v>27133.53</v>
          </cell>
          <cell r="I33">
            <v>22557.370180387796</v>
          </cell>
          <cell r="J33">
            <v>0.82688882793929419</v>
          </cell>
          <cell r="K33">
            <v>0.68743128482927396</v>
          </cell>
          <cell r="M33">
            <v>21.77</v>
          </cell>
          <cell r="N33">
            <v>55777</v>
          </cell>
          <cell r="O33" t="str">
            <v>C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 t="str">
            <v>TLR:</v>
          </cell>
          <cell r="BB33">
            <v>35622</v>
          </cell>
          <cell r="BC33">
            <v>19240</v>
          </cell>
          <cell r="BD33">
            <v>1</v>
          </cell>
          <cell r="BE33">
            <v>0</v>
          </cell>
          <cell r="BG33">
            <v>35909</v>
          </cell>
          <cell r="BH33">
            <v>42640</v>
          </cell>
          <cell r="BI33">
            <v>3</v>
          </cell>
          <cell r="BJ33">
            <v>0</v>
          </cell>
          <cell r="BK33">
            <v>9150</v>
          </cell>
          <cell r="BL33">
            <v>0</v>
          </cell>
          <cell r="BM33" t="str">
            <v>B19</v>
          </cell>
          <cell r="BN33">
            <v>0</v>
          </cell>
          <cell r="BO33" t="str">
            <v>Centrale CHP-TLR</v>
          </cell>
          <cell r="BP33" t="str">
            <v xml:space="preserve"> //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22557.370180387796</v>
          </cell>
          <cell r="BV33">
            <v>18771.655465273059</v>
          </cell>
          <cell r="BW33">
            <v>0</v>
          </cell>
        </row>
        <row r="34">
          <cell r="A34" t="str">
            <v>A11</v>
          </cell>
          <cell r="B34" t="str">
            <v>E7</v>
          </cell>
          <cell r="C34">
            <v>1980</v>
          </cell>
          <cell r="D34">
            <v>1117.58</v>
          </cell>
          <cell r="E34">
            <v>3688.01</v>
          </cell>
          <cell r="G34">
            <v>18771</v>
          </cell>
          <cell r="H34">
            <v>15157.94</v>
          </cell>
          <cell r="I34">
            <v>12601.503149502014</v>
          </cell>
          <cell r="J34">
            <v>0.80751904533589047</v>
          </cell>
          <cell r="K34">
            <v>0.67132828029950531</v>
          </cell>
          <cell r="M34">
            <v>72.23</v>
          </cell>
          <cell r="N34">
            <v>26442</v>
          </cell>
          <cell r="O34" t="str">
            <v>F</v>
          </cell>
          <cell r="P34">
            <v>0</v>
          </cell>
          <cell r="Q34">
            <v>2686</v>
          </cell>
          <cell r="R34">
            <v>27040</v>
          </cell>
          <cell r="S34">
            <v>18</v>
          </cell>
          <cell r="T34">
            <v>0.10158081839497769</v>
          </cell>
          <cell r="U34">
            <v>0</v>
          </cell>
          <cell r="V34">
            <v>0.875</v>
          </cell>
          <cell r="W34">
            <v>0.97799999999999998</v>
          </cell>
          <cell r="X34">
            <v>2209.6148571428557</v>
          </cell>
          <cell r="Y34">
            <v>0.11771428571428563</v>
          </cell>
          <cell r="AA34">
            <v>5660</v>
          </cell>
          <cell r="AB34">
            <v>33020</v>
          </cell>
          <cell r="AC34">
            <v>9</v>
          </cell>
          <cell r="AD34">
            <v>0.21405339989410785</v>
          </cell>
          <cell r="AE34">
            <v>0</v>
          </cell>
          <cell r="AF34">
            <v>1569</v>
          </cell>
          <cell r="AG34">
            <v>5592.25</v>
          </cell>
          <cell r="AH34">
            <v>5</v>
          </cell>
          <cell r="AI34">
            <v>5.9337417744497391E-2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K34">
            <v>7950</v>
          </cell>
          <cell r="BL34">
            <v>0</v>
          </cell>
          <cell r="BM34" t="str">
            <v>A11</v>
          </cell>
          <cell r="BN34">
            <v>0</v>
          </cell>
          <cell r="BO34" t="str">
            <v>Valvole</v>
          </cell>
          <cell r="BP34" t="str">
            <v>GENERAT+TELECTRL</v>
          </cell>
          <cell r="BQ34">
            <v>5660</v>
          </cell>
          <cell r="BR34">
            <v>33020</v>
          </cell>
          <cell r="BS34">
            <v>1270</v>
          </cell>
          <cell r="BT34">
            <v>4017.9963694122989</v>
          </cell>
          <cell r="BU34">
            <v>9904.1085565747999</v>
          </cell>
          <cell r="BV34">
            <v>8439.6386064275885</v>
          </cell>
          <cell r="BW34">
            <v>0.21405339989410788</v>
          </cell>
        </row>
        <row r="35">
          <cell r="A35" t="str">
            <v>A12</v>
          </cell>
          <cell r="B35" t="str">
            <v>E7</v>
          </cell>
          <cell r="C35">
            <v>1990</v>
          </cell>
          <cell r="D35">
            <v>685.61</v>
          </cell>
          <cell r="E35">
            <v>2323.4299999999998</v>
          </cell>
          <cell r="G35">
            <v>17245</v>
          </cell>
          <cell r="H35">
            <v>14794.26</v>
          </cell>
          <cell r="I35">
            <v>12299.158987603305</v>
          </cell>
          <cell r="J35">
            <v>0.85788692374601339</v>
          </cell>
          <cell r="K35">
            <v>0.71320144897670656</v>
          </cell>
          <cell r="M35">
            <v>89.5</v>
          </cell>
          <cell r="N35">
            <v>20630</v>
          </cell>
          <cell r="O35" t="str">
            <v>G</v>
          </cell>
          <cell r="P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2155</v>
          </cell>
          <cell r="AG35">
            <v>4683.12</v>
          </cell>
          <cell r="AH35">
            <v>4</v>
          </cell>
          <cell r="AI35">
            <v>0.10445952496364518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 t="str">
            <v>TLR:</v>
          </cell>
          <cell r="BB35">
            <v>13293</v>
          </cell>
          <cell r="BC35">
            <v>10244</v>
          </cell>
          <cell r="BD35">
            <v>2</v>
          </cell>
          <cell r="BE35">
            <v>0</v>
          </cell>
          <cell r="BG35">
            <v>14111</v>
          </cell>
          <cell r="BH35">
            <v>15444</v>
          </cell>
          <cell r="BI35">
            <v>2</v>
          </cell>
          <cell r="BJ35">
            <v>0</v>
          </cell>
          <cell r="BK35">
            <v>0</v>
          </cell>
          <cell r="BL35">
            <v>0</v>
          </cell>
          <cell r="BM35" t="str">
            <v>A12</v>
          </cell>
          <cell r="BN35">
            <v>0</v>
          </cell>
          <cell r="BO35" t="str">
            <v>Centrale CHP-TLR o Valvole</v>
          </cell>
          <cell r="BP35" t="str">
            <v>GENERAT+TELECTRL</v>
          </cell>
          <cell r="BQ35">
            <v>4325.6503415268635</v>
          </cell>
          <cell r="BR35">
            <v>19536</v>
          </cell>
          <cell r="BS35">
            <v>566.54399999999998</v>
          </cell>
          <cell r="BT35">
            <v>3615.8914270300902</v>
          </cell>
          <cell r="BU35">
            <v>9720.2999825029929</v>
          </cell>
          <cell r="BV35">
            <v>7796.7005068138751</v>
          </cell>
          <cell r="BW35">
            <v>0.20967767045694927</v>
          </cell>
        </row>
        <row r="36">
          <cell r="A36" t="str">
            <v>A14</v>
          </cell>
          <cell r="B36" t="str">
            <v>E7</v>
          </cell>
          <cell r="C36">
            <v>1900</v>
          </cell>
          <cell r="D36">
            <v>490.66</v>
          </cell>
          <cell r="E36">
            <v>1635.44</v>
          </cell>
          <cell r="G36">
            <v>10632</v>
          </cell>
          <cell r="H36">
            <v>8364.7000000000007</v>
          </cell>
          <cell r="I36">
            <v>6953.9656044712883</v>
          </cell>
          <cell r="J36">
            <v>0.78674755455229506</v>
          </cell>
          <cell r="K36">
            <v>0.65405997032273211</v>
          </cell>
          <cell r="M36">
            <v>81.7</v>
          </cell>
          <cell r="N36">
            <v>13321</v>
          </cell>
          <cell r="O36" t="str">
            <v>G</v>
          </cell>
          <cell r="P36">
            <v>0</v>
          </cell>
          <cell r="Q36">
            <v>1844</v>
          </cell>
          <cell r="R36">
            <v>21268</v>
          </cell>
          <cell r="S36" t="str">
            <v>&gt;20</v>
          </cell>
          <cell r="T36">
            <v>0.1384280459424968</v>
          </cell>
          <cell r="U36">
            <v>0</v>
          </cell>
          <cell r="V36">
            <v>0.84299999999999997</v>
          </cell>
          <cell r="W36">
            <v>0.97</v>
          </cell>
          <cell r="X36">
            <v>1601.7366548042687</v>
          </cell>
          <cell r="Y36">
            <v>0.15065243179122167</v>
          </cell>
          <cell r="AA36">
            <v>3299</v>
          </cell>
          <cell r="AB36">
            <v>29068</v>
          </cell>
          <cell r="AC36">
            <v>16</v>
          </cell>
          <cell r="AD36">
            <v>0.24765408002402223</v>
          </cell>
          <cell r="AE36">
            <v>0</v>
          </cell>
          <cell r="AF36">
            <v>1366</v>
          </cell>
          <cell r="AG36">
            <v>4683.12</v>
          </cell>
          <cell r="AH36">
            <v>5</v>
          </cell>
          <cell r="AI36">
            <v>0.10254485398994069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 t="str">
            <v>PdC X ACS:</v>
          </cell>
          <cell r="BB36">
            <v>447</v>
          </cell>
          <cell r="BC36">
            <v>5202</v>
          </cell>
          <cell r="BD36" t="str">
            <v>&gt;20</v>
          </cell>
          <cell r="BE36">
            <v>3.3556039336386158E-2</v>
          </cell>
          <cell r="BK36">
            <v>10150</v>
          </cell>
          <cell r="BL36">
            <v>0</v>
          </cell>
          <cell r="BM36" t="str">
            <v>A14</v>
          </cell>
          <cell r="BN36">
            <v>10150</v>
          </cell>
          <cell r="BO36" t="str">
            <v>PdC x ACS o Generatore+Telectrl</v>
          </cell>
          <cell r="BP36" t="str">
            <v>VALVOLE</v>
          </cell>
          <cell r="BQ36">
            <v>1366</v>
          </cell>
          <cell r="BR36">
            <v>4683.12</v>
          </cell>
          <cell r="BS36">
            <v>91.82</v>
          </cell>
          <cell r="BT36">
            <v>1090.2568876210494</v>
          </cell>
          <cell r="BU36">
            <v>6240.87221690971</v>
          </cell>
          <cell r="BV36">
            <v>5458.4724277357191</v>
          </cell>
          <cell r="BW36">
            <v>0.10254485398994069</v>
          </cell>
        </row>
        <row r="37">
          <cell r="A37" t="str">
            <v>A18</v>
          </cell>
          <cell r="B37" t="str">
            <v>E7</v>
          </cell>
          <cell r="C37">
            <v>1990</v>
          </cell>
          <cell r="D37">
            <v>738.3</v>
          </cell>
          <cell r="E37">
            <v>2233.9299999999998</v>
          </cell>
          <cell r="G37">
            <v>10185</v>
          </cell>
          <cell r="H37">
            <v>8631.2800000000007</v>
          </cell>
          <cell r="I37">
            <v>7175.5860033905492</v>
          </cell>
          <cell r="J37">
            <v>0.84745017182130589</v>
          </cell>
          <cell r="K37">
            <v>0.70452488987634254</v>
          </cell>
          <cell r="M37">
            <v>95.15</v>
          </cell>
          <cell r="N37">
            <v>21094</v>
          </cell>
          <cell r="O37" t="str">
            <v>G</v>
          </cell>
          <cell r="P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2670</v>
          </cell>
          <cell r="AG37">
            <v>4683.12</v>
          </cell>
          <cell r="AH37">
            <v>3</v>
          </cell>
          <cell r="AI37">
            <v>0.12657627761448753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 t="str">
            <v>TLR:</v>
          </cell>
          <cell r="BB37">
            <v>13624</v>
          </cell>
          <cell r="BC37">
            <v>10244</v>
          </cell>
          <cell r="BD37">
            <v>1</v>
          </cell>
          <cell r="BE37">
            <v>0</v>
          </cell>
          <cell r="BG37">
            <v>14471</v>
          </cell>
          <cell r="BH37">
            <v>15444</v>
          </cell>
          <cell r="BI37">
            <v>2</v>
          </cell>
          <cell r="BJ37">
            <v>0</v>
          </cell>
          <cell r="BK37">
            <v>10150</v>
          </cell>
          <cell r="BL37">
            <v>0</v>
          </cell>
          <cell r="BM37" t="str">
            <v>A18</v>
          </cell>
          <cell r="BN37">
            <v>0</v>
          </cell>
          <cell r="BO37" t="str">
            <v>Centrale CHP-TLR o Valvole</v>
          </cell>
          <cell r="BP37" t="str">
            <v>GENERAT+TELECTRL</v>
          </cell>
          <cell r="BQ37">
            <v>2554.7549277153435</v>
          </cell>
          <cell r="BR37">
            <v>21696</v>
          </cell>
          <cell r="BS37">
            <v>629.18400000000008</v>
          </cell>
          <cell r="BT37">
            <v>1233.5346040950399</v>
          </cell>
          <cell r="BU37">
            <v>6306.530172281834</v>
          </cell>
          <cell r="BV37">
            <v>5120.7967428915108</v>
          </cell>
          <cell r="BW37">
            <v>0.12111287227246341</v>
          </cell>
        </row>
        <row r="38">
          <cell r="A38" t="str">
            <v>A22</v>
          </cell>
          <cell r="B38" t="str">
            <v>E7</v>
          </cell>
          <cell r="C38">
            <v>1992</v>
          </cell>
          <cell r="D38">
            <v>895.05</v>
          </cell>
          <cell r="E38">
            <v>3511</v>
          </cell>
          <cell r="G38">
            <v>14986</v>
          </cell>
          <cell r="H38">
            <v>10413.540000000001</v>
          </cell>
          <cell r="I38">
            <v>8657.2619437380818</v>
          </cell>
          <cell r="J38">
            <v>0.69488455892166023</v>
          </cell>
          <cell r="K38">
            <v>0.57768997355785945</v>
          </cell>
          <cell r="M38">
            <v>48.18</v>
          </cell>
          <cell r="N38">
            <v>16833</v>
          </cell>
          <cell r="O38" t="str">
            <v>E</v>
          </cell>
          <cell r="P38">
            <v>0</v>
          </cell>
          <cell r="Q38">
            <v>1821</v>
          </cell>
          <cell r="R38">
            <v>21580</v>
          </cell>
          <cell r="S38" t="str">
            <v>&gt;20</v>
          </cell>
          <cell r="T38">
            <v>0.10818036000712886</v>
          </cell>
          <cell r="U38">
            <v>0</v>
          </cell>
          <cell r="V38">
            <v>0.85899999999999999</v>
          </cell>
          <cell r="W38">
            <v>0.97199999999999998</v>
          </cell>
          <cell r="X38">
            <v>1971.3830034924349</v>
          </cell>
          <cell r="Y38">
            <v>0.13154831199068698</v>
          </cell>
          <cell r="Z38">
            <v>0</v>
          </cell>
          <cell r="AA38">
            <v>4149</v>
          </cell>
          <cell r="AB38">
            <v>28080</v>
          </cell>
          <cell r="AC38">
            <v>11</v>
          </cell>
          <cell r="AD38">
            <v>0.24648012831937266</v>
          </cell>
          <cell r="AE38">
            <v>0</v>
          </cell>
          <cell r="AF38">
            <v>2509</v>
          </cell>
          <cell r="AG38">
            <v>4164.25</v>
          </cell>
          <cell r="AH38">
            <v>3</v>
          </cell>
          <cell r="AI38">
            <v>0.1490524564842868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 t="str">
            <v>PdC X ACS</v>
          </cell>
          <cell r="BB38">
            <v>949</v>
          </cell>
          <cell r="BC38">
            <v>5202</v>
          </cell>
          <cell r="BD38">
            <v>14</v>
          </cell>
          <cell r="BE38">
            <v>5.6377354007010043E-2</v>
          </cell>
          <cell r="BM38" t="str">
            <v>A22</v>
          </cell>
          <cell r="BN38">
            <v>0</v>
          </cell>
          <cell r="BO38" t="str">
            <v>PdC x ACS o Valvole</v>
          </cell>
          <cell r="BP38" t="str">
            <v>GENERAT+TELECTRL</v>
          </cell>
          <cell r="BQ38">
            <v>4149</v>
          </cell>
          <cell r="BR38">
            <v>28080</v>
          </cell>
          <cell r="BS38">
            <v>1080</v>
          </cell>
          <cell r="BT38">
            <v>3693.7512029941186</v>
          </cell>
          <cell r="BU38">
            <v>6523.4189089510974</v>
          </cell>
          <cell r="BV38">
            <v>6459.8709040512758</v>
          </cell>
          <cell r="BW38">
            <v>0.24648012831937266</v>
          </cell>
        </row>
        <row r="39">
          <cell r="A39" t="str">
            <v>A24</v>
          </cell>
          <cell r="B39" t="str">
            <v>E7</v>
          </cell>
          <cell r="C39">
            <v>2003</v>
          </cell>
          <cell r="D39">
            <v>745.88</v>
          </cell>
          <cell r="E39">
            <v>3766.55</v>
          </cell>
          <cell r="G39">
            <v>13911</v>
          </cell>
          <cell r="H39">
            <v>12017.55</v>
          </cell>
          <cell r="I39">
            <v>9990.7503377304511</v>
          </cell>
          <cell r="J39">
            <v>0.8638882898425706</v>
          </cell>
          <cell r="K39">
            <v>0.71819066477826543</v>
          </cell>
          <cell r="M39">
            <v>32.619999999999997</v>
          </cell>
          <cell r="N39">
            <v>12191</v>
          </cell>
          <cell r="O39" t="str">
            <v>D</v>
          </cell>
          <cell r="P39">
            <v>0</v>
          </cell>
          <cell r="Q39">
            <v>1998</v>
          </cell>
          <cell r="R39">
            <v>20020</v>
          </cell>
          <cell r="S39" t="str">
            <v>&gt;20</v>
          </cell>
          <cell r="T39">
            <v>0.16389139529160857</v>
          </cell>
          <cell r="U39">
            <v>0</v>
          </cell>
          <cell r="V39">
            <v>0.86699999999999999</v>
          </cell>
          <cell r="W39">
            <v>1.0389999999999999</v>
          </cell>
          <cell r="X39">
            <v>2759.7370242214533</v>
          </cell>
          <cell r="Y39">
            <v>0.19838523644752018</v>
          </cell>
          <cell r="Z39">
            <v>0</v>
          </cell>
          <cell r="AA39">
            <v>2235</v>
          </cell>
          <cell r="AB39">
            <v>28080</v>
          </cell>
          <cell r="AC39" t="str">
            <v>&gt;20</v>
          </cell>
          <cell r="AD39">
            <v>0.18333196620457715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 t="str">
            <v>ST:</v>
          </cell>
          <cell r="BB39">
            <v>423</v>
          </cell>
          <cell r="BC39">
            <v>6573.6</v>
          </cell>
          <cell r="BD39" t="str">
            <v>&gt;20</v>
          </cell>
          <cell r="BE39">
            <v>3.4697727832007218E-2</v>
          </cell>
          <cell r="BM39" t="str">
            <v>A24</v>
          </cell>
          <cell r="BN39">
            <v>0</v>
          </cell>
          <cell r="BO39" t="str">
            <v>ST o Generatore+Telectrl</v>
          </cell>
          <cell r="BP39" t="str">
            <v xml:space="preserve"> //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9990.7503377304511</v>
          </cell>
          <cell r="BV39">
            <v>7957.95999199773</v>
          </cell>
          <cell r="BW39">
            <v>0</v>
          </cell>
        </row>
        <row r="40">
          <cell r="A40" t="str">
            <v>B18</v>
          </cell>
          <cell r="B40" t="str">
            <v>E7</v>
          </cell>
          <cell r="C40">
            <v>2000</v>
          </cell>
          <cell r="D40">
            <v>905.93</v>
          </cell>
          <cell r="E40">
            <v>4179.04</v>
          </cell>
          <cell r="G40">
            <v>16305</v>
          </cell>
          <cell r="H40">
            <v>8196.6299999999992</v>
          </cell>
          <cell r="I40">
            <v>6814.2411673553715</v>
          </cell>
          <cell r="J40">
            <v>0.50270653173873037</v>
          </cell>
          <cell r="K40">
            <v>0.41792340799480965</v>
          </cell>
          <cell r="M40">
            <v>26.19</v>
          </cell>
          <cell r="N40">
            <v>9801</v>
          </cell>
          <cell r="O40" t="str">
            <v>C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710</v>
          </cell>
          <cell r="AG40">
            <v>1776.12</v>
          </cell>
          <cell r="AH40">
            <v>7</v>
          </cell>
          <cell r="AI40">
            <v>7.2441587593102749E-2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B40" t="str">
            <v>PdC X ACS</v>
          </cell>
          <cell r="BM40" t="str">
            <v>B18</v>
          </cell>
          <cell r="BN40">
            <v>0</v>
          </cell>
          <cell r="BO40">
            <v>0</v>
          </cell>
          <cell r="BP40" t="str">
            <v>VALVOLE</v>
          </cell>
          <cell r="BQ40">
            <v>710</v>
          </cell>
          <cell r="BR40">
            <v>1776.12</v>
          </cell>
          <cell r="BS40">
            <v>34.82</v>
          </cell>
          <cell r="BT40">
            <v>1181.1600857055403</v>
          </cell>
          <cell r="BU40">
            <v>6320.6067189498708</v>
          </cell>
          <cell r="BV40">
            <v>8651.7800994417139</v>
          </cell>
          <cell r="BW40">
            <v>7.2441587593102749E-2</v>
          </cell>
        </row>
        <row r="41">
          <cell r="A41" t="str">
            <v>B20</v>
          </cell>
          <cell r="B41" t="str">
            <v>E7</v>
          </cell>
          <cell r="C41">
            <v>2005</v>
          </cell>
          <cell r="D41">
            <v>1725.88</v>
          </cell>
          <cell r="E41">
            <v>6926.69</v>
          </cell>
          <cell r="G41">
            <v>27405</v>
          </cell>
          <cell r="H41">
            <v>20024.11</v>
          </cell>
          <cell r="I41">
            <v>16646.977440930285</v>
          </cell>
          <cell r="J41">
            <v>0.73067359970808243</v>
          </cell>
          <cell r="K41">
            <v>0.6074430739255714</v>
          </cell>
          <cell r="M41">
            <v>43.58</v>
          </cell>
          <cell r="N41">
            <v>29967</v>
          </cell>
          <cell r="O41" t="str">
            <v>D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K41">
            <v>0</v>
          </cell>
          <cell r="AL41">
            <v>0</v>
          </cell>
          <cell r="AM41" t="str">
            <v>REC Q X UTA:</v>
          </cell>
          <cell r="AN41">
            <v>3036</v>
          </cell>
          <cell r="AO41">
            <v>7280</v>
          </cell>
          <cell r="AP41">
            <v>5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1462</v>
          </cell>
          <cell r="BC41">
            <v>10405</v>
          </cell>
          <cell r="BD41">
            <v>0</v>
          </cell>
          <cell r="BE41">
            <v>4.8786999032268831E-2</v>
          </cell>
          <cell r="BM41" t="str">
            <v>B20</v>
          </cell>
          <cell r="BN41">
            <v>0</v>
          </cell>
          <cell r="BO41" t="str">
            <v>PdC x ACS o Telectrl</v>
          </cell>
          <cell r="BP41" t="str">
            <v>RECUPERO Q_UTA</v>
          </cell>
          <cell r="BQ41">
            <v>3036</v>
          </cell>
          <cell r="BR41">
            <v>7280</v>
          </cell>
          <cell r="BS41">
            <v>280</v>
          </cell>
          <cell r="BT41">
            <v>2776.4400840925018</v>
          </cell>
          <cell r="BU41">
            <v>14960.448141678964</v>
          </cell>
          <cell r="BV41">
            <v>14089.072997722009</v>
          </cell>
          <cell r="BW41">
            <v>0.10131144258684553</v>
          </cell>
        </row>
        <row r="42">
          <cell r="A42" t="str">
            <v>A19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2510</v>
          </cell>
          <cell r="R42">
            <v>16640</v>
          </cell>
          <cell r="S42">
            <v>11</v>
          </cell>
          <cell r="T42">
            <v>0</v>
          </cell>
          <cell r="U42">
            <v>0</v>
          </cell>
          <cell r="V42">
            <v>0.78800000000000003</v>
          </cell>
          <cell r="W42">
            <v>0.98099999999999998</v>
          </cell>
          <cell r="X42">
            <v>0</v>
          </cell>
          <cell r="Y42">
            <v>0</v>
          </cell>
          <cell r="Z42">
            <v>0</v>
          </cell>
          <cell r="AA42">
            <v>4769</v>
          </cell>
          <cell r="AB42">
            <v>21320</v>
          </cell>
          <cell r="AC42">
            <v>7</v>
          </cell>
          <cell r="AD42">
            <v>0</v>
          </cell>
          <cell r="AE42">
            <v>0</v>
          </cell>
          <cell r="AF42">
            <v>2142</v>
          </cell>
          <cell r="AG42">
            <v>5091.12</v>
          </cell>
          <cell r="AH42">
            <v>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1211</v>
          </cell>
          <cell r="BC42">
            <v>5202</v>
          </cell>
          <cell r="BD42">
            <v>16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 t="str">
            <v>A19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</row>
        <row r="43">
          <cell r="A43" t="str">
            <v>B06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 t="str">
            <v/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 t="str">
            <v>B06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</row>
        <row r="44">
          <cell r="A44" t="str">
            <v>B11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 t="str">
            <v/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 t="str">
            <v>B11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</row>
        <row r="45">
          <cell r="A45" t="str">
            <v>B17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 t="str">
            <v/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 t="str">
            <v>B17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</row>
        <row r="46">
          <cell r="A46" t="str">
            <v>B21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 t="str">
            <v/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 t="str">
            <v>B21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</row>
        <row r="47">
          <cell r="A47" t="str">
            <v>B23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 t="str">
            <v/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 t="str">
            <v>B23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</row>
        <row r="48">
          <cell r="A48" t="str">
            <v>B22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 t="str">
            <v/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 t="str">
            <v>B22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</row>
        <row r="49">
          <cell r="A49" t="str">
            <v>B24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 t="str">
            <v/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 t="str">
            <v>B24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</row>
        <row r="50">
          <cell r="A50" t="str">
            <v>X0</v>
          </cell>
          <cell r="B50">
            <v>0</v>
          </cell>
          <cell r="C50">
            <v>0</v>
          </cell>
          <cell r="D50">
            <v>145</v>
          </cell>
          <cell r="E50">
            <v>500</v>
          </cell>
          <cell r="G50">
            <v>2292</v>
          </cell>
          <cell r="H50">
            <v>1054.24</v>
          </cell>
          <cell r="I50">
            <v>876.43892773892776</v>
          </cell>
          <cell r="J50">
            <v>0.45996509598603841</v>
          </cell>
          <cell r="K50">
            <v>0.38239045712867703</v>
          </cell>
          <cell r="M50">
            <v>0</v>
          </cell>
          <cell r="N50">
            <v>0</v>
          </cell>
          <cell r="O50" t="str">
            <v/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M50" t="str">
            <v>X0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876.43892773892776</v>
          </cell>
          <cell r="BV50">
            <v>1311.1670118365896</v>
          </cell>
          <cell r="BW50" t="str">
            <v/>
          </cell>
        </row>
        <row r="51">
          <cell r="A51" t="str">
            <v>X1</v>
          </cell>
          <cell r="B51">
            <v>0</v>
          </cell>
          <cell r="C51">
            <v>0</v>
          </cell>
          <cell r="D51">
            <v>1155</v>
          </cell>
          <cell r="E51">
            <v>7090</v>
          </cell>
          <cell r="G51">
            <v>16698</v>
          </cell>
          <cell r="H51">
            <v>6894.21</v>
          </cell>
          <cell r="I51">
            <v>5731.4786196757786</v>
          </cell>
          <cell r="J51">
            <v>0.41287639238232121</v>
          </cell>
          <cell r="K51">
            <v>0.34324341955178933</v>
          </cell>
          <cell r="M51">
            <v>0</v>
          </cell>
          <cell r="N51">
            <v>0</v>
          </cell>
          <cell r="O51" t="str">
            <v/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M51" t="str">
            <v>X1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5731.4786196757786</v>
          </cell>
          <cell r="BV51">
            <v>9552.2978898985039</v>
          </cell>
          <cell r="BW51" t="str">
            <v/>
          </cell>
        </row>
        <row r="52">
          <cell r="A52" t="str">
            <v>X2</v>
          </cell>
          <cell r="B52">
            <v>0</v>
          </cell>
          <cell r="C52">
            <v>0</v>
          </cell>
          <cell r="D52">
            <v>45</v>
          </cell>
          <cell r="E52">
            <v>145</v>
          </cell>
          <cell r="G52">
            <v>568</v>
          </cell>
          <cell r="H52">
            <v>248.66</v>
          </cell>
          <cell r="I52">
            <v>206.7226663488027</v>
          </cell>
          <cell r="J52">
            <v>0.43778169014084506</v>
          </cell>
          <cell r="K52">
            <v>0.36394835624789207</v>
          </cell>
          <cell r="M52">
            <v>0</v>
          </cell>
          <cell r="N52">
            <v>0</v>
          </cell>
          <cell r="O52" t="str">
            <v/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B52" t="str">
            <v>RECUPERATORE Q X UTA</v>
          </cell>
          <cell r="BM52" t="str">
            <v>X2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206.7226663488027</v>
          </cell>
          <cell r="BV52">
            <v>324.93144097870106</v>
          </cell>
          <cell r="BW52" t="str">
            <v/>
          </cell>
        </row>
        <row r="53">
          <cell r="A53" t="str">
            <v>X3</v>
          </cell>
          <cell r="B53" t="str">
            <v>E4</v>
          </cell>
          <cell r="C53">
            <v>2008</v>
          </cell>
          <cell r="D53">
            <v>1281.3699999999999</v>
          </cell>
          <cell r="E53">
            <v>9042.5300000000007</v>
          </cell>
          <cell r="G53">
            <v>6922</v>
          </cell>
          <cell r="H53">
            <v>5080.0600000000004</v>
          </cell>
          <cell r="I53">
            <v>4223.291033587625</v>
          </cell>
          <cell r="J53">
            <v>0.73390060676105173</v>
          </cell>
          <cell r="K53">
            <v>0.61012583553707378</v>
          </cell>
          <cell r="M53">
            <v>16.29</v>
          </cell>
          <cell r="N53">
            <v>14255</v>
          </cell>
          <cell r="O53" t="str">
            <v>C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B53">
            <v>829</v>
          </cell>
          <cell r="BC53">
            <v>14560</v>
          </cell>
          <cell r="BD53" t="str">
            <v>&gt;20</v>
          </cell>
          <cell r="BE53">
            <v>0</v>
          </cell>
          <cell r="BM53" t="str">
            <v>X3</v>
          </cell>
          <cell r="BN53">
            <v>0</v>
          </cell>
          <cell r="BO53" t="str">
            <v>RECUPERO Q_UTA o Telectrl</v>
          </cell>
          <cell r="BP53" t="str">
            <v xml:space="preserve"> //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4223.291033587625</v>
          </cell>
          <cell r="BV53">
            <v>3959.8159057298749</v>
          </cell>
          <cell r="BW53">
            <v>0</v>
          </cell>
        </row>
        <row r="54">
          <cell r="A54" t="str">
            <v>X4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 t="str">
            <v/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 t="str">
            <v>X4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</row>
        <row r="55">
          <cell r="A55" t="str">
            <v>X6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 t="str">
            <v>X6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</row>
        <row r="56">
          <cell r="A56" t="str">
            <v>X7</v>
          </cell>
          <cell r="B56">
            <v>0</v>
          </cell>
          <cell r="C56">
            <v>0</v>
          </cell>
          <cell r="D56">
            <v>1650</v>
          </cell>
          <cell r="E56">
            <v>13875</v>
          </cell>
          <cell r="G56">
            <v>417.70846586608695</v>
          </cell>
          <cell r="H56">
            <v>314.14</v>
          </cell>
          <cell r="I56">
            <v>261.15924719220175</v>
          </cell>
          <cell r="J56">
            <v>0</v>
          </cell>
          <cell r="K56">
            <v>0.62521894702494907</v>
          </cell>
          <cell r="M56">
            <v>0</v>
          </cell>
          <cell r="N56">
            <v>0</v>
          </cell>
          <cell r="O56" t="str">
            <v/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M56" t="str">
            <v>X7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261.15924719220175</v>
          </cell>
          <cell r="BV56">
            <v>238.95530585012361</v>
          </cell>
          <cell r="BW56" t="str">
            <v/>
          </cell>
        </row>
        <row r="76">
          <cell r="O76">
            <v>0</v>
          </cell>
          <cell r="P76" t="str">
            <v>A</v>
          </cell>
        </row>
        <row r="77">
          <cell r="O77">
            <v>8</v>
          </cell>
          <cell r="P77" t="str">
            <v>B</v>
          </cell>
        </row>
        <row r="78">
          <cell r="O78">
            <v>16</v>
          </cell>
          <cell r="P78" t="str">
            <v>C</v>
          </cell>
        </row>
        <row r="79">
          <cell r="O79">
            <v>30</v>
          </cell>
          <cell r="P79" t="str">
            <v>D</v>
          </cell>
        </row>
        <row r="80">
          <cell r="O80">
            <v>44</v>
          </cell>
          <cell r="P80" t="str">
            <v>E</v>
          </cell>
        </row>
        <row r="81">
          <cell r="O81">
            <v>60</v>
          </cell>
          <cell r="P81" t="str">
            <v>F</v>
          </cell>
        </row>
        <row r="82">
          <cell r="O82">
            <v>80</v>
          </cell>
          <cell r="P82" t="str">
            <v>G</v>
          </cell>
        </row>
        <row r="83">
          <cell r="O83">
            <v>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h RISC"/>
      <sheetName val="db-th"/>
      <sheetName val="db-ee"/>
      <sheetName val="ANALISI EN"/>
      <sheetName val="ANALISI EE"/>
      <sheetName val="Int-TH"/>
      <sheetName val="analisi multicriterio"/>
    </sheetNames>
    <sheetDataSet>
      <sheetData sheetId="0"/>
      <sheetData sheetId="1">
        <row r="35">
          <cell r="A35" t="str">
            <v>Cappotto th</v>
          </cell>
          <cell r="F35">
            <v>98</v>
          </cell>
          <cell r="G35" t="str">
            <v>€/mq</v>
          </cell>
        </row>
        <row r="36">
          <cell r="A36" t="str">
            <v>Coibentazione copertura (8 cm lana di roccia), intradosso</v>
          </cell>
          <cell r="F36">
            <v>106</v>
          </cell>
          <cell r="G36" t="str">
            <v>€/mq</v>
          </cell>
        </row>
        <row r="37">
          <cell r="A37" t="str">
            <v>Serramenti normali (PVC, doppio vetro 4-12-4, Argon)</v>
          </cell>
          <cell r="F37">
            <v>250</v>
          </cell>
          <cell r="G37" t="str">
            <v>€/mq</v>
          </cell>
        </row>
        <row r="38">
          <cell r="A38" t="str">
            <v>Serramenti antisfondamento (PVC, doppio vetro 4-12-4, Argon)</v>
          </cell>
          <cell r="F38">
            <v>360</v>
          </cell>
          <cell r="G38" t="str">
            <v>€/mq</v>
          </cell>
        </row>
        <row r="39">
          <cell r="A39" t="str">
            <v>Serramenti in edificio vincolato (PVC, doppio vetro 4-12-4, Argon)</v>
          </cell>
          <cell r="F39">
            <v>450</v>
          </cell>
          <cell r="G39" t="str">
            <v>€/mq</v>
          </cell>
        </row>
        <row r="40">
          <cell r="A40" t="str">
            <v>Valvole termostatiche</v>
          </cell>
          <cell r="F40">
            <v>50</v>
          </cell>
          <cell r="G40" t="str">
            <v>€/cad</v>
          </cell>
        </row>
        <row r="41">
          <cell r="A41" t="str">
            <v>Caldaia a biomassa + camino + opere th-ee + sottostaz utenza</v>
          </cell>
          <cell r="F41">
            <v>470</v>
          </cell>
          <cell r="G41" t="str">
            <v>€/kWt</v>
          </cell>
        </row>
        <row r="42">
          <cell r="A42" t="str">
            <v>Integraz imp x allacio TLR (Opere th-ee + sottostaz utenza)</v>
          </cell>
          <cell r="F42">
            <v>153</v>
          </cell>
          <cell r="G42" t="str">
            <v>€/kWt</v>
          </cell>
        </row>
        <row r="43">
          <cell r="A43" t="str">
            <v>Rete TLR e diramaz utenze da CT</v>
          </cell>
          <cell r="F43">
            <v>128</v>
          </cell>
          <cell r="G43" t="str">
            <v>€/ml</v>
          </cell>
        </row>
        <row r="44">
          <cell r="A44" t="str">
            <v>Caldaia a condensazione + integraz imp + ISPSEL + contabilizzatore (0-35 kW)</v>
          </cell>
          <cell r="F44">
            <v>170</v>
          </cell>
          <cell r="G44" t="str">
            <v>€/kWt</v>
          </cell>
        </row>
        <row r="45">
          <cell r="A45" t="str">
            <v>Caldaia a condensazione + integraz imp + ISPSEL + contabilizzatore (35-100 kW)</v>
          </cell>
          <cell r="F45">
            <v>200</v>
          </cell>
          <cell r="G45" t="str">
            <v>€/kWt</v>
          </cell>
        </row>
        <row r="46">
          <cell r="A46" t="str">
            <v>Caldaia a condensazione + integraz imp + ISPSEL + contabilizzatore (100-200 kW)</v>
          </cell>
          <cell r="F46">
            <v>144</v>
          </cell>
          <cell r="G46" t="str">
            <v>€/kWt</v>
          </cell>
        </row>
        <row r="47">
          <cell r="A47" t="str">
            <v>Locale CT (opere edili)</v>
          </cell>
          <cell r="F47">
            <v>58</v>
          </cell>
          <cell r="G47" t="str">
            <v>€/kWt</v>
          </cell>
        </row>
        <row r="48">
          <cell r="A48" t="str">
            <v>Lamapda Fluo T8</v>
          </cell>
          <cell r="F48">
            <v>7</v>
          </cell>
          <cell r="G48" t="str">
            <v>€/cad</v>
          </cell>
        </row>
        <row r="49">
          <cell r="A49" t="str">
            <v>Lamapda Fluo T5</v>
          </cell>
          <cell r="F49">
            <v>3</v>
          </cell>
          <cell r="G49" t="str">
            <v>€/cad</v>
          </cell>
        </row>
        <row r="50">
          <cell r="A50" t="str">
            <v>UTA</v>
          </cell>
          <cell r="F50">
            <v>3</v>
          </cell>
          <cell r="G50" t="str">
            <v>€/ mc/h</v>
          </cell>
        </row>
        <row r="51">
          <cell r="A51" t="str">
            <v>FV</v>
          </cell>
          <cell r="F51">
            <v>1600</v>
          </cell>
          <cell r="G51" t="str">
            <v>€/kWp</v>
          </cell>
        </row>
        <row r="80">
          <cell r="A80" t="str">
            <v>Gas naturale</v>
          </cell>
          <cell r="B80">
            <v>9.94</v>
          </cell>
          <cell r="C80" t="str">
            <v>kWh/mc</v>
          </cell>
          <cell r="D80">
            <v>0.85</v>
          </cell>
          <cell r="E80" t="str">
            <v>€/Smc</v>
          </cell>
          <cell r="F80">
            <v>0.19980000000000001</v>
          </cell>
          <cell r="G80" t="str">
            <v>[t CO2-eq/MWht]</v>
          </cell>
          <cell r="H80" t="str">
            <v>Smc</v>
          </cell>
        </row>
        <row r="81">
          <cell r="A81" t="str">
            <v>GPL  [l]</v>
          </cell>
          <cell r="B81">
            <v>7.2279999999999998</v>
          </cell>
          <cell r="C81" t="str">
            <v>kWh/l</v>
          </cell>
          <cell r="D81">
            <v>1.81</v>
          </cell>
          <cell r="E81" t="str">
            <v>€/l</v>
          </cell>
          <cell r="H81" t="str">
            <v>l</v>
          </cell>
        </row>
        <row r="82">
          <cell r="A82" t="str">
            <v>GPL [Smc]</v>
          </cell>
          <cell r="B82">
            <v>30.98</v>
          </cell>
          <cell r="C82" t="str">
            <v>kWh/Nmc</v>
          </cell>
          <cell r="D82">
            <v>7.75</v>
          </cell>
          <cell r="E82" t="str">
            <v>€/Smc</v>
          </cell>
          <cell r="H82" t="str">
            <v>Smc</v>
          </cell>
        </row>
        <row r="83">
          <cell r="A83" t="str">
            <v>Gasolio</v>
          </cell>
          <cell r="B83">
            <v>11.87</v>
          </cell>
          <cell r="C83" t="str">
            <v>kWh/kg</v>
          </cell>
          <cell r="D83">
            <v>1.42</v>
          </cell>
          <cell r="E83" t="str">
            <v>€/kg</v>
          </cell>
          <cell r="F83">
            <v>0.26419999999999999</v>
          </cell>
          <cell r="G83" t="str">
            <v>[t CO2-eq/MWht]</v>
          </cell>
          <cell r="H83" t="str">
            <v>kg</v>
          </cell>
        </row>
        <row r="84">
          <cell r="A84" t="str">
            <v>Olio combustibile</v>
          </cell>
          <cell r="B84">
            <v>11.75</v>
          </cell>
          <cell r="C84" t="str">
            <v>kWh/kg</v>
          </cell>
          <cell r="D84">
            <v>0.97</v>
          </cell>
          <cell r="E84" t="str">
            <v>€/kg</v>
          </cell>
          <cell r="H84" t="str">
            <v>kg</v>
          </cell>
        </row>
        <row r="85">
          <cell r="A85" t="str">
            <v>Legno</v>
          </cell>
          <cell r="B85">
            <v>2.92</v>
          </cell>
          <cell r="C85" t="str">
            <v>kWh/kg</v>
          </cell>
          <cell r="D85">
            <v>0.23</v>
          </cell>
          <cell r="E85" t="str">
            <v>€/kg</v>
          </cell>
          <cell r="H85" t="str">
            <v>kg</v>
          </cell>
        </row>
        <row r="86">
          <cell r="A86" t="str">
            <v>Cippato</v>
          </cell>
          <cell r="B86">
            <v>2.92</v>
          </cell>
          <cell r="C86" t="str">
            <v>kWh/kg</v>
          </cell>
          <cell r="D86">
            <v>0.23</v>
          </cell>
          <cell r="E86" t="str">
            <v>€/kg</v>
          </cell>
          <cell r="H86" t="str">
            <v>kg</v>
          </cell>
        </row>
        <row r="87">
          <cell r="A87" t="str">
            <v>Pellet</v>
          </cell>
          <cell r="B87">
            <v>2.92</v>
          </cell>
          <cell r="C87" t="str">
            <v>kWh/kg</v>
          </cell>
          <cell r="D87">
            <v>0.23</v>
          </cell>
          <cell r="E87" t="str">
            <v>€/kg</v>
          </cell>
          <cell r="H87" t="str">
            <v>kg</v>
          </cell>
        </row>
        <row r="88">
          <cell r="A88" t="str">
            <v>Biomassa (legnosa)</v>
          </cell>
          <cell r="B88">
            <v>2.92</v>
          </cell>
          <cell r="C88" t="str">
            <v>kWh/kg</v>
          </cell>
          <cell r="D88">
            <v>0.23</v>
          </cell>
          <cell r="E88" t="str">
            <v>€/kg</v>
          </cell>
          <cell r="H88" t="str">
            <v>kg</v>
          </cell>
        </row>
        <row r="89">
          <cell r="A89" t="str">
            <v xml:space="preserve">Teleriscaldamento a biomassa </v>
          </cell>
          <cell r="B89">
            <v>1</v>
          </cell>
          <cell r="C89" t="str">
            <v>kWh</v>
          </cell>
          <cell r="D89">
            <v>0.1</v>
          </cell>
          <cell r="E89" t="str">
            <v>€/kWh</v>
          </cell>
          <cell r="H89" t="str">
            <v>kWh</v>
          </cell>
        </row>
        <row r="90">
          <cell r="A90" t="str">
            <v>Teleriscaldamento a gas metano</v>
          </cell>
          <cell r="B90">
            <v>1</v>
          </cell>
          <cell r="C90" t="str">
            <v>kWh</v>
          </cell>
          <cell r="D90">
            <v>7.5999999999999998E-2</v>
          </cell>
          <cell r="E90" t="str">
            <v>€/kWh</v>
          </cell>
          <cell r="H90" t="str">
            <v>kWh</v>
          </cell>
        </row>
        <row r="91">
          <cell r="A91" t="str">
            <v>Teleriscaldamento a olio combustibile</v>
          </cell>
          <cell r="B91">
            <v>1</v>
          </cell>
          <cell r="C91" t="str">
            <v>kWh</v>
          </cell>
          <cell r="D91">
            <v>0.1</v>
          </cell>
          <cell r="E91" t="str">
            <v>€/kWh</v>
          </cell>
          <cell r="H91" t="str">
            <v>kWh</v>
          </cell>
        </row>
        <row r="92">
          <cell r="A92" t="str">
            <v>Carbone</v>
          </cell>
          <cell r="B92">
            <v>8.2200000000000006</v>
          </cell>
          <cell r="C92" t="str">
            <v>kWh/kg</v>
          </cell>
          <cell r="D92">
            <v>0.12</v>
          </cell>
          <cell r="E92" t="str">
            <v>€/kg</v>
          </cell>
          <cell r="H92" t="str">
            <v>kg</v>
          </cell>
        </row>
        <row r="93">
          <cell r="A93" t="str">
            <v>Energia elettrica</v>
          </cell>
          <cell r="D93">
            <v>0.21</v>
          </cell>
          <cell r="E93" t="str">
            <v>€/kWh</v>
          </cell>
          <cell r="F93">
            <v>0.61699999999999999</v>
          </cell>
          <cell r="G93" t="str">
            <v>[t CO2-eq/MWhe]</v>
          </cell>
          <cell r="H93" t="str">
            <v>kWh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_doc-disponibili"/>
      <sheetName val="RT_interventi"/>
      <sheetName val="consumi ee"/>
      <sheetName val="consumi th"/>
      <sheetName val="db"/>
      <sheetName val="QE_CT03-38"/>
      <sheetName val="calcolo Investim max EPC"/>
      <sheetName val="PEF"/>
      <sheetName val="PEF_EPC"/>
      <sheetName val="off_1-2"/>
      <sheetName val="off_2-2"/>
      <sheetName val="All C Quote Servizio"/>
    </sheetNames>
    <sheetDataSet>
      <sheetData sheetId="0"/>
      <sheetData sheetId="1"/>
      <sheetData sheetId="2">
        <row r="57">
          <cell r="B57" t="str">
            <v>anno</v>
          </cell>
        </row>
      </sheetData>
      <sheetData sheetId="3">
        <row r="12">
          <cell r="A12" t="str">
            <v>CT03-19</v>
          </cell>
          <cell r="B12" t="str">
            <v>METANO (mc)</v>
          </cell>
          <cell r="C12">
            <v>7283</v>
          </cell>
          <cell r="D12">
            <v>11545</v>
          </cell>
          <cell r="E12">
            <v>8340</v>
          </cell>
          <cell r="F12">
            <v>1229</v>
          </cell>
          <cell r="G12">
            <v>554</v>
          </cell>
          <cell r="H12">
            <v>316</v>
          </cell>
          <cell r="I12">
            <v>253</v>
          </cell>
          <cell r="J12">
            <v>206</v>
          </cell>
          <cell r="K12">
            <v>300</v>
          </cell>
          <cell r="L12">
            <v>1422</v>
          </cell>
          <cell r="M12">
            <v>5640</v>
          </cell>
          <cell r="N12">
            <v>10110</v>
          </cell>
          <cell r="O12">
            <v>14130</v>
          </cell>
          <cell r="P12">
            <v>9730</v>
          </cell>
          <cell r="Q12">
            <v>7780</v>
          </cell>
          <cell r="R12">
            <v>4870</v>
          </cell>
          <cell r="S12">
            <v>650</v>
          </cell>
          <cell r="T12">
            <v>620</v>
          </cell>
          <cell r="U12">
            <v>570</v>
          </cell>
          <cell r="V12">
            <v>320</v>
          </cell>
          <cell r="W12">
            <v>566</v>
          </cell>
          <cell r="X12">
            <v>1650</v>
          </cell>
          <cell r="Y12">
            <v>4250</v>
          </cell>
          <cell r="Z12">
            <v>9840</v>
          </cell>
          <cell r="AA12">
            <v>8340</v>
          </cell>
          <cell r="AB12">
            <v>7180</v>
          </cell>
          <cell r="AC12">
            <v>5180</v>
          </cell>
          <cell r="AD12">
            <v>2025</v>
          </cell>
          <cell r="AE12">
            <v>585</v>
          </cell>
          <cell r="AF12">
            <v>285</v>
          </cell>
          <cell r="AG12">
            <v>445</v>
          </cell>
          <cell r="AH12">
            <v>580</v>
          </cell>
          <cell r="AI12">
            <v>855</v>
          </cell>
          <cell r="AJ12">
            <v>1215</v>
          </cell>
          <cell r="AK12">
            <v>4130</v>
          </cell>
          <cell r="AL12">
            <v>9060</v>
          </cell>
          <cell r="AM12">
            <v>10430</v>
          </cell>
          <cell r="AN12">
            <v>9500</v>
          </cell>
          <cell r="AO12">
            <v>5050</v>
          </cell>
          <cell r="AP12">
            <v>4520</v>
          </cell>
          <cell r="AQ12">
            <v>440</v>
          </cell>
          <cell r="AR12">
            <v>480</v>
          </cell>
          <cell r="AS12">
            <v>330</v>
          </cell>
          <cell r="AT12">
            <v>210</v>
          </cell>
          <cell r="AU12">
            <v>340</v>
          </cell>
          <cell r="AV12">
            <v>590</v>
          </cell>
          <cell r="AW12">
            <v>5260</v>
          </cell>
          <cell r="AX12">
            <v>9930</v>
          </cell>
          <cell r="AY12">
            <v>8300</v>
          </cell>
          <cell r="AZ12">
            <v>9110</v>
          </cell>
          <cell r="BA12">
            <v>7650</v>
          </cell>
          <cell r="BB12">
            <v>3880</v>
          </cell>
          <cell r="BC12">
            <v>810</v>
          </cell>
          <cell r="BD12">
            <v>670</v>
          </cell>
          <cell r="BE12">
            <v>490</v>
          </cell>
          <cell r="BF12">
            <v>500</v>
          </cell>
          <cell r="BG12">
            <v>660</v>
          </cell>
          <cell r="BH12">
            <v>575</v>
          </cell>
          <cell r="BI12">
            <v>5355</v>
          </cell>
          <cell r="BJ12">
            <v>8620</v>
          </cell>
          <cell r="BK12">
            <v>47198</v>
          </cell>
          <cell r="BL12">
            <v>54976</v>
          </cell>
          <cell r="BM12">
            <v>39880</v>
          </cell>
          <cell r="BN12">
            <v>47080</v>
          </cell>
          <cell r="BO12">
            <v>46620</v>
          </cell>
        </row>
        <row r="13">
          <cell r="A13" t="str">
            <v>CT03-38</v>
          </cell>
          <cell r="B13" t="str">
            <v>METANO (mc)</v>
          </cell>
          <cell r="C13">
            <v>7824</v>
          </cell>
          <cell r="D13">
            <v>10780</v>
          </cell>
          <cell r="E13">
            <v>6770</v>
          </cell>
          <cell r="F13">
            <v>1864</v>
          </cell>
          <cell r="G13">
            <v>610</v>
          </cell>
          <cell r="H13">
            <v>478</v>
          </cell>
          <cell r="I13">
            <v>279</v>
          </cell>
          <cell r="J13">
            <v>297</v>
          </cell>
          <cell r="K13">
            <v>664</v>
          </cell>
          <cell r="L13">
            <v>1888</v>
          </cell>
          <cell r="M13">
            <v>4480</v>
          </cell>
          <cell r="N13">
            <v>8700</v>
          </cell>
          <cell r="O13">
            <v>12500</v>
          </cell>
          <cell r="P13">
            <v>8100</v>
          </cell>
          <cell r="Q13">
            <v>6160</v>
          </cell>
          <cell r="R13">
            <v>3740</v>
          </cell>
          <cell r="S13">
            <v>710</v>
          </cell>
          <cell r="T13">
            <v>770</v>
          </cell>
          <cell r="U13">
            <v>540</v>
          </cell>
          <cell r="V13">
            <v>440</v>
          </cell>
          <cell r="W13">
            <v>403</v>
          </cell>
          <cell r="X13">
            <v>2323</v>
          </cell>
          <cell r="Y13">
            <v>3585</v>
          </cell>
          <cell r="Z13">
            <v>9370</v>
          </cell>
          <cell r="AA13">
            <v>6820</v>
          </cell>
          <cell r="AB13">
            <v>6210</v>
          </cell>
          <cell r="AC13">
            <v>4220</v>
          </cell>
          <cell r="AD13">
            <v>2010</v>
          </cell>
          <cell r="AE13">
            <v>720</v>
          </cell>
          <cell r="AF13">
            <v>478</v>
          </cell>
          <cell r="AG13">
            <v>772</v>
          </cell>
          <cell r="AH13">
            <v>470</v>
          </cell>
          <cell r="AI13">
            <v>480</v>
          </cell>
          <cell r="AJ13">
            <v>1170</v>
          </cell>
          <cell r="AK13">
            <v>4110</v>
          </cell>
          <cell r="AL13">
            <v>8830</v>
          </cell>
          <cell r="AM13">
            <v>10710</v>
          </cell>
          <cell r="AN13">
            <v>8650</v>
          </cell>
          <cell r="AO13">
            <v>5350</v>
          </cell>
          <cell r="AP13">
            <v>5820</v>
          </cell>
          <cell r="AQ13">
            <v>690</v>
          </cell>
          <cell r="AR13">
            <v>540</v>
          </cell>
          <cell r="AS13">
            <v>590</v>
          </cell>
          <cell r="AT13">
            <v>269</v>
          </cell>
          <cell r="AU13">
            <v>41</v>
          </cell>
          <cell r="AV13">
            <v>1320</v>
          </cell>
          <cell r="AW13">
            <v>3850</v>
          </cell>
          <cell r="AX13">
            <v>6930</v>
          </cell>
          <cell r="AY13">
            <v>7210</v>
          </cell>
          <cell r="AZ13">
            <v>7250</v>
          </cell>
          <cell r="BA13">
            <v>6310</v>
          </cell>
          <cell r="BB13">
            <v>3905</v>
          </cell>
          <cell r="BC13">
            <v>961</v>
          </cell>
          <cell r="BD13">
            <v>1024</v>
          </cell>
          <cell r="BE13">
            <v>540</v>
          </cell>
          <cell r="BF13">
            <v>515</v>
          </cell>
          <cell r="BG13">
            <v>615</v>
          </cell>
          <cell r="BH13">
            <v>590</v>
          </cell>
          <cell r="BI13">
            <v>5440</v>
          </cell>
          <cell r="BJ13">
            <v>7120</v>
          </cell>
          <cell r="BK13">
            <v>44634</v>
          </cell>
          <cell r="BL13">
            <v>48641</v>
          </cell>
          <cell r="BM13">
            <v>36290</v>
          </cell>
          <cell r="BN13">
            <v>44760</v>
          </cell>
          <cell r="BO13">
            <v>41480</v>
          </cell>
        </row>
        <row r="14">
          <cell r="A14" t="str">
            <v>CT03-63</v>
          </cell>
          <cell r="B14" t="str">
            <v>METANO (mc)</v>
          </cell>
          <cell r="C14">
            <v>10472</v>
          </cell>
          <cell r="D14">
            <v>11975</v>
          </cell>
          <cell r="E14">
            <v>9977</v>
          </cell>
          <cell r="F14">
            <v>3620</v>
          </cell>
          <cell r="G14">
            <v>1284</v>
          </cell>
          <cell r="H14">
            <v>43</v>
          </cell>
          <cell r="I14">
            <v>0</v>
          </cell>
          <cell r="J14">
            <v>0</v>
          </cell>
          <cell r="K14">
            <v>766</v>
          </cell>
          <cell r="L14">
            <v>3422</v>
          </cell>
          <cell r="M14">
            <v>6129</v>
          </cell>
          <cell r="N14">
            <v>14056</v>
          </cell>
          <cell r="O14">
            <v>12670</v>
          </cell>
          <cell r="P14">
            <v>13929</v>
          </cell>
          <cell r="Q14">
            <v>9221</v>
          </cell>
          <cell r="R14">
            <v>5013</v>
          </cell>
          <cell r="S14">
            <v>843</v>
          </cell>
          <cell r="T14">
            <v>879</v>
          </cell>
          <cell r="U14">
            <v>503</v>
          </cell>
          <cell r="V14">
            <v>759</v>
          </cell>
          <cell r="W14">
            <v>789</v>
          </cell>
          <cell r="X14">
            <v>3046</v>
          </cell>
          <cell r="Y14">
            <v>6409</v>
          </cell>
          <cell r="Z14">
            <v>11456</v>
          </cell>
          <cell r="AA14">
            <v>14648</v>
          </cell>
          <cell r="AB14">
            <v>10626</v>
          </cell>
          <cell r="AC14">
            <v>5449</v>
          </cell>
          <cell r="AD14">
            <v>4991</v>
          </cell>
          <cell r="AE14">
            <v>250</v>
          </cell>
          <cell r="AF14">
            <v>688</v>
          </cell>
          <cell r="AG14">
            <v>0</v>
          </cell>
          <cell r="AH14">
            <v>0</v>
          </cell>
          <cell r="AI14">
            <v>581</v>
          </cell>
          <cell r="AJ14">
            <v>4814</v>
          </cell>
          <cell r="AK14">
            <v>5868</v>
          </cell>
          <cell r="AL14">
            <v>10834</v>
          </cell>
          <cell r="AM14">
            <v>13900</v>
          </cell>
          <cell r="AN14">
            <v>16735</v>
          </cell>
          <cell r="AO14">
            <v>4034</v>
          </cell>
          <cell r="AP14">
            <v>7972</v>
          </cell>
          <cell r="AQ14">
            <v>1507</v>
          </cell>
          <cell r="AR14">
            <v>1506</v>
          </cell>
          <cell r="AS14">
            <v>253</v>
          </cell>
          <cell r="AT14">
            <v>0</v>
          </cell>
          <cell r="AU14">
            <v>15</v>
          </cell>
          <cell r="AV14">
            <v>1005</v>
          </cell>
          <cell r="AW14">
            <v>7969</v>
          </cell>
          <cell r="AX14">
            <v>10528</v>
          </cell>
          <cell r="AY14">
            <v>17951</v>
          </cell>
          <cell r="AZ14">
            <v>13270</v>
          </cell>
          <cell r="BA14">
            <v>9853</v>
          </cell>
          <cell r="BB14">
            <v>4228</v>
          </cell>
          <cell r="BC14">
            <v>686</v>
          </cell>
          <cell r="BD14">
            <v>686</v>
          </cell>
          <cell r="BE14">
            <v>0</v>
          </cell>
          <cell r="BF14">
            <v>0</v>
          </cell>
          <cell r="BG14">
            <v>458</v>
          </cell>
          <cell r="BH14">
            <v>625</v>
          </cell>
          <cell r="BI14">
            <v>10154</v>
          </cell>
          <cell r="BJ14">
            <v>12785</v>
          </cell>
          <cell r="BK14">
            <v>61744</v>
          </cell>
          <cell r="BL14">
            <v>65517</v>
          </cell>
          <cell r="BM14">
            <v>58749</v>
          </cell>
          <cell r="BN14">
            <v>65424</v>
          </cell>
          <cell r="BO14">
            <v>70696</v>
          </cell>
        </row>
        <row r="15">
          <cell r="A15" t="str">
            <v>CT03-12</v>
          </cell>
          <cell r="B15" t="str">
            <v>TLR (kWh)</v>
          </cell>
          <cell r="C15">
            <v>99900</v>
          </cell>
          <cell r="D15">
            <v>133080</v>
          </cell>
          <cell r="E15">
            <v>41360</v>
          </cell>
          <cell r="F15">
            <v>30010</v>
          </cell>
          <cell r="G15">
            <v>1250</v>
          </cell>
          <cell r="H15">
            <v>500</v>
          </cell>
          <cell r="I15">
            <v>270</v>
          </cell>
          <cell r="J15">
            <v>370</v>
          </cell>
          <cell r="K15">
            <v>570</v>
          </cell>
          <cell r="L15">
            <v>22920</v>
          </cell>
          <cell r="M15">
            <v>49500</v>
          </cell>
          <cell r="N15">
            <v>148630</v>
          </cell>
          <cell r="O15">
            <v>122940</v>
          </cell>
          <cell r="P15">
            <v>98670</v>
          </cell>
          <cell r="Q15">
            <v>53920</v>
          </cell>
          <cell r="R15">
            <v>45400</v>
          </cell>
          <cell r="S15">
            <v>1680</v>
          </cell>
          <cell r="T15">
            <v>700</v>
          </cell>
          <cell r="U15">
            <v>1730</v>
          </cell>
          <cell r="V15">
            <v>1300</v>
          </cell>
          <cell r="W15">
            <v>3690</v>
          </cell>
          <cell r="X15">
            <v>28250</v>
          </cell>
          <cell r="Y15">
            <v>49030</v>
          </cell>
          <cell r="Z15">
            <v>117470</v>
          </cell>
          <cell r="AA15">
            <v>94300</v>
          </cell>
          <cell r="AB15">
            <v>74880</v>
          </cell>
          <cell r="AC15">
            <v>44190</v>
          </cell>
          <cell r="AD15">
            <v>16650</v>
          </cell>
          <cell r="AE15">
            <v>2160</v>
          </cell>
          <cell r="AF15">
            <v>1080</v>
          </cell>
          <cell r="AG15">
            <v>860</v>
          </cell>
          <cell r="AH15">
            <v>0</v>
          </cell>
          <cell r="AI15">
            <v>2440</v>
          </cell>
          <cell r="AJ15">
            <v>11410</v>
          </cell>
          <cell r="AK15">
            <v>40580</v>
          </cell>
          <cell r="AL15">
            <v>90290</v>
          </cell>
          <cell r="AM15">
            <v>82140</v>
          </cell>
          <cell r="AN15">
            <v>93210</v>
          </cell>
          <cell r="AO15">
            <v>33170</v>
          </cell>
          <cell r="AP15">
            <v>42510</v>
          </cell>
          <cell r="AQ15">
            <v>4010</v>
          </cell>
          <cell r="AR15">
            <v>4370</v>
          </cell>
          <cell r="AS15">
            <v>2970</v>
          </cell>
          <cell r="AT15">
            <v>0</v>
          </cell>
          <cell r="AU15">
            <v>2050</v>
          </cell>
          <cell r="AV15">
            <v>3360</v>
          </cell>
          <cell r="AW15">
            <v>52670</v>
          </cell>
          <cell r="AX15">
            <v>88400</v>
          </cell>
          <cell r="AY15">
            <v>118460</v>
          </cell>
          <cell r="AZ15">
            <v>101350</v>
          </cell>
          <cell r="BA15">
            <v>90180</v>
          </cell>
          <cell r="BB15">
            <v>28790</v>
          </cell>
          <cell r="BC15">
            <v>2790</v>
          </cell>
          <cell r="BD15">
            <v>1870</v>
          </cell>
          <cell r="BE15">
            <v>780</v>
          </cell>
          <cell r="BF15">
            <v>0</v>
          </cell>
          <cell r="BG15">
            <v>1930</v>
          </cell>
          <cell r="BH15">
            <v>1580</v>
          </cell>
          <cell r="BI15">
            <v>55620</v>
          </cell>
          <cell r="BJ15">
            <v>93350</v>
          </cell>
          <cell r="BK15">
            <v>528360</v>
          </cell>
          <cell r="BL15">
            <v>524780</v>
          </cell>
          <cell r="BM15">
            <v>378840</v>
          </cell>
          <cell r="BN15">
            <v>408860</v>
          </cell>
          <cell r="BO15">
            <v>496700</v>
          </cell>
        </row>
      </sheetData>
      <sheetData sheetId="4"/>
      <sheetData sheetId="5">
        <row r="16">
          <cell r="D16">
            <v>506.09672638253949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none_sostenibile"/>
      <sheetName val="X_Tab"/>
      <sheetName val="pivot_Report"/>
      <sheetName val="PEF_CL"/>
      <sheetName val="PEF_RU"/>
      <sheetName val="PEF_SM"/>
      <sheetName val="PEF_BA"/>
      <sheetName val="PEF_RE"/>
      <sheetName val="PEF_BO"/>
      <sheetName val="PEF_CA"/>
      <sheetName val="PEF_CS"/>
      <sheetName val="PEF_CV"/>
      <sheetName val="PEF_CR"/>
      <sheetName val="PEF_GU"/>
      <sheetName val="PEF_RI"/>
      <sheetName val="PEF_PO"/>
      <sheetName val="PEF_SC"/>
      <sheetName val="PEF_CT"/>
      <sheetName val="PEF_SI"/>
      <sheetName val="PEF_PR"/>
      <sheetName val="db"/>
      <sheetName val="pivot"/>
      <sheetName val="All C"/>
      <sheetName val="All 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">
          <cell r="C4" t="str">
            <v>Cod (edificio-scala-alloggi)</v>
          </cell>
          <cell r="D4" t="str">
            <v>Unione</v>
          </cell>
          <cell r="E4" t="str">
            <v>localizzazione</v>
          </cell>
          <cell r="F4" t="str">
            <v>Indirizzo</v>
          </cell>
          <cell r="G4" t="str">
            <v>Autonomo/ Centralizzato</v>
          </cell>
          <cell r="H4" t="str">
            <v>anno</v>
          </cell>
          <cell r="I4" t="str">
            <v>periodo_costruz</v>
          </cell>
          <cell r="J4" t="str">
            <v>alloggi tot</v>
          </cell>
          <cell r="K4" t="str">
            <v>alloggi ERP</v>
          </cell>
          <cell r="L4" t="str">
            <v>Consumo ante (Nmc)</v>
          </cell>
          <cell r="M4" t="str">
            <v>Consumo ante (Smc)</v>
          </cell>
          <cell r="N4" t="str">
            <v>Consumo post (Nmc)</v>
          </cell>
          <cell r="O4" t="str">
            <v>Consumo post (Smc)</v>
          </cell>
          <cell r="P4" t="str">
            <v>Emissioni CO2 ante (kg/y)</v>
          </cell>
          <cell r="Q4" t="str">
            <v>Emissioni CO2 post (kg/y)</v>
          </cell>
          <cell r="R4" t="str">
            <v>Total surface (mq)</v>
          </cell>
          <cell r="S4" t="str">
            <v>AVERAGE Corrent energy consumption (kWh/mq y)</v>
          </cell>
          <cell r="T4" t="str">
            <v xml:space="preserve">Cl En ante (DGR 1275/2015) </v>
          </cell>
          <cell r="U4" t="str">
            <v xml:space="preserve">Cl En post (DGR 1275/2015) </v>
          </cell>
          <cell r="V4" t="str">
            <v>Note ACER/ finanziamenti</v>
          </cell>
          <cell r="W4" t="str">
            <v>Valore investimento x lavori, IVA esclusa</v>
          </cell>
          <cell r="X4" t="str">
            <v>Valore investimento x efficientam en, IVA esclusa</v>
          </cell>
          <cell r="Y4" t="str">
            <v>Valore investimento x riqualificaz en, IVA esclusa</v>
          </cell>
          <cell r="Z4" t="str">
            <v>Valore finanziamento L 80/2014</v>
          </cell>
          <cell r="AA4" t="str">
            <v>Valore finanziamento L 457/1978</v>
          </cell>
          <cell r="AB4" t="str">
            <v>Valore incentivo POR FESR (DGR 610/2016)</v>
          </cell>
          <cell r="AC4" t="str">
            <v>Valore incentivo DGR 873/2015</v>
          </cell>
          <cell r="AD4" t="str">
            <v>Valore incentivo Conto Th</v>
          </cell>
          <cell r="AE4" t="str">
            <v>OS sui lavori</v>
          </cell>
          <cell r="AF4" t="str">
            <v>OS sulla riqualificaz en</v>
          </cell>
          <cell r="AG4" t="str">
            <v>Spese generali, Tecniche, Gestionali</v>
          </cell>
          <cell r="AH4" t="str">
            <v>TOTALE INVESTIMENTO LORDO, IVA esclusa</v>
          </cell>
          <cell r="AI4" t="str">
            <v>IVA</v>
          </cell>
          <cell r="AJ4" t="str">
            <v>TOTALE INVESTIMENTO NETTO di IVA e CONTRIBUTI</v>
          </cell>
        </row>
        <row r="5">
          <cell r="C5" t="str">
            <v>CL.01</v>
          </cell>
          <cell r="D5" t="str">
            <v>Unione dei Comuni Tresinaro Secchia</v>
          </cell>
          <cell r="E5" t="str">
            <v>CASALGRANDE</v>
          </cell>
          <cell r="F5" t="str">
            <v>Via Europa 3</v>
          </cell>
          <cell r="G5" t="str">
            <v>C</v>
          </cell>
          <cell r="H5">
            <v>1975</v>
          </cell>
          <cell r="I5" t="str">
            <v>1960-1990</v>
          </cell>
          <cell r="J5">
            <v>9</v>
          </cell>
          <cell r="K5">
            <v>5</v>
          </cell>
          <cell r="L5">
            <v>22920.110286320254</v>
          </cell>
          <cell r="M5">
            <v>24203.636462354189</v>
          </cell>
          <cell r="N5">
            <v>6191</v>
          </cell>
          <cell r="O5">
            <v>6537.6959999999999</v>
          </cell>
          <cell r="P5">
            <v>79957.69</v>
          </cell>
          <cell r="Q5">
            <v>13117.52</v>
          </cell>
          <cell r="R5">
            <v>829.5</v>
          </cell>
          <cell r="S5">
            <v>331.37</v>
          </cell>
          <cell r="T5" t="str">
            <v>G</v>
          </cell>
          <cell r="U5" t="str">
            <v>B</v>
          </cell>
          <cell r="V5" t="str">
            <v>Legge 80 (sostituz caldaia)</v>
          </cell>
          <cell r="W5">
            <v>0</v>
          </cell>
          <cell r="X5">
            <v>241411.10399999999</v>
          </cell>
          <cell r="Y5">
            <v>262670.06</v>
          </cell>
          <cell r="Z5">
            <v>43483</v>
          </cell>
          <cell r="AD5">
            <v>67500</v>
          </cell>
          <cell r="AE5">
            <v>0</v>
          </cell>
          <cell r="AF5">
            <v>26823.456000000002</v>
          </cell>
          <cell r="AG5">
            <v>89661</v>
          </cell>
          <cell r="AH5">
            <v>357895.56</v>
          </cell>
          <cell r="AI5">
            <v>35804.44</v>
          </cell>
          <cell r="AJ5">
            <v>282717</v>
          </cell>
        </row>
        <row r="6">
          <cell r="C6" t="str">
            <v>RU.01</v>
          </cell>
          <cell r="D6" t="str">
            <v>Unione dei Comuni Tresinaro Secchia</v>
          </cell>
          <cell r="E6" t="str">
            <v>RUBIERA</v>
          </cell>
          <cell r="F6" t="str">
            <v>Via Allende 2 4 6</v>
          </cell>
          <cell r="G6" t="str">
            <v>C</v>
          </cell>
          <cell r="H6">
            <v>1984</v>
          </cell>
          <cell r="I6" t="str">
            <v>1960-1990</v>
          </cell>
          <cell r="J6">
            <v>24</v>
          </cell>
          <cell r="K6">
            <v>24</v>
          </cell>
          <cell r="L6">
            <v>14951</v>
          </cell>
          <cell r="M6">
            <v>15788.256000000001</v>
          </cell>
          <cell r="N6">
            <v>9480</v>
          </cell>
          <cell r="O6">
            <v>10010.880000000001</v>
          </cell>
          <cell r="P6">
            <v>46934.22</v>
          </cell>
          <cell r="Q6">
            <v>35173.26</v>
          </cell>
          <cell r="R6">
            <v>1230.0999999999999</v>
          </cell>
          <cell r="S6">
            <v>181.05</v>
          </cell>
          <cell r="T6" t="str">
            <v>F</v>
          </cell>
          <cell r="U6" t="str">
            <v>D</v>
          </cell>
          <cell r="V6" t="str">
            <v>Legge 80 (serramenti e regolaz termica)</v>
          </cell>
          <cell r="W6">
            <v>44999.999999999985</v>
          </cell>
          <cell r="X6">
            <v>95372.145000000004</v>
          </cell>
          <cell r="Y6">
            <v>97895.16</v>
          </cell>
          <cell r="Z6">
            <v>39984</v>
          </cell>
          <cell r="AD6">
            <v>22000</v>
          </cell>
          <cell r="AE6">
            <v>4999.9999999999991</v>
          </cell>
          <cell r="AF6">
            <v>10596.905000000001</v>
          </cell>
          <cell r="AG6">
            <v>47759.040000000001</v>
          </cell>
          <cell r="AH6">
            <v>203728.09</v>
          </cell>
          <cell r="AI6">
            <v>21271.91</v>
          </cell>
          <cell r="AJ6">
            <v>163016</v>
          </cell>
        </row>
        <row r="7">
          <cell r="C7" t="str">
            <v>SM.01</v>
          </cell>
          <cell r="D7" t="str">
            <v>Unione dei Comuni Pianura Reggiana</v>
          </cell>
          <cell r="E7" t="str">
            <v>SAN MARTINO IN RIO</v>
          </cell>
          <cell r="F7" t="str">
            <v>Piazza dall'acqua 2</v>
          </cell>
          <cell r="G7" t="str">
            <v>A</v>
          </cell>
          <cell r="H7">
            <v>1985</v>
          </cell>
          <cell r="I7" t="str">
            <v>1960-1990</v>
          </cell>
          <cell r="J7">
            <v>12</v>
          </cell>
          <cell r="K7">
            <v>12</v>
          </cell>
          <cell r="L7">
            <v>11431</v>
          </cell>
          <cell r="M7">
            <v>12071.136</v>
          </cell>
          <cell r="N7">
            <v>7902</v>
          </cell>
          <cell r="O7">
            <v>8344.5120000000006</v>
          </cell>
          <cell r="P7">
            <v>24953.23</v>
          </cell>
          <cell r="Q7">
            <v>17232.75</v>
          </cell>
          <cell r="R7">
            <v>652.52</v>
          </cell>
          <cell r="S7">
            <v>189.93</v>
          </cell>
          <cell r="T7" t="str">
            <v>F</v>
          </cell>
          <cell r="U7" t="str">
            <v>D</v>
          </cell>
          <cell r="V7" t="str">
            <v>POR FESR3 in richiesta</v>
          </cell>
          <cell r="W7">
            <v>21400.839000000007</v>
          </cell>
          <cell r="X7">
            <v>69034.95</v>
          </cell>
          <cell r="Y7">
            <v>153000</v>
          </cell>
          <cell r="Z7">
            <v>15994</v>
          </cell>
          <cell r="AB7">
            <v>29713.34</v>
          </cell>
          <cell r="AD7">
            <v>41400</v>
          </cell>
          <cell r="AE7">
            <v>2377.871000000001</v>
          </cell>
          <cell r="AF7">
            <v>7670.5499999999993</v>
          </cell>
          <cell r="AG7">
            <v>32036.38</v>
          </cell>
          <cell r="AH7">
            <v>132520.59</v>
          </cell>
          <cell r="AI7">
            <v>13479.41</v>
          </cell>
          <cell r="AJ7">
            <v>58892.66</v>
          </cell>
        </row>
        <row r="8">
          <cell r="C8" t="str">
            <v>BA.01</v>
          </cell>
          <cell r="D8" t="str">
            <v>Unione dei Comuni Terra di Mezzo</v>
          </cell>
          <cell r="E8" t="str">
            <v>BAGNOLO</v>
          </cell>
          <cell r="F8" t="str">
            <v>Via Labriola 65 67</v>
          </cell>
          <cell r="G8" t="str">
            <v>C</v>
          </cell>
          <cell r="H8">
            <v>1985</v>
          </cell>
          <cell r="I8" t="str">
            <v>1960-1990</v>
          </cell>
          <cell r="J8">
            <v>12</v>
          </cell>
          <cell r="K8">
            <v>12</v>
          </cell>
          <cell r="L8">
            <v>18019</v>
          </cell>
          <cell r="M8">
            <v>19028.064000000002</v>
          </cell>
          <cell r="N8">
            <v>12490</v>
          </cell>
          <cell r="O8">
            <v>13189.44</v>
          </cell>
          <cell r="P8">
            <v>59188.35</v>
          </cell>
          <cell r="Q8">
            <v>41788.57</v>
          </cell>
          <cell r="R8">
            <v>678.61</v>
          </cell>
          <cell r="S8">
            <v>350.65</v>
          </cell>
          <cell r="T8" t="str">
            <v>G</v>
          </cell>
          <cell r="U8" t="str">
            <v>G</v>
          </cell>
          <cell r="V8" t="str">
            <v>Legge 80 (centr.termica,inserimento  canna fumaria, regolazione)</v>
          </cell>
          <cell r="W8">
            <v>0</v>
          </cell>
          <cell r="X8">
            <v>54000</v>
          </cell>
          <cell r="Y8">
            <v>21100</v>
          </cell>
          <cell r="Z8">
            <v>23991</v>
          </cell>
          <cell r="AD8">
            <v>3000</v>
          </cell>
          <cell r="AE8">
            <v>0</v>
          </cell>
          <cell r="AF8">
            <v>2160</v>
          </cell>
          <cell r="AG8">
            <v>8824</v>
          </cell>
          <cell r="AH8">
            <v>64984</v>
          </cell>
          <cell r="AI8">
            <v>7172.32</v>
          </cell>
          <cell r="AJ8">
            <v>45165.320000000007</v>
          </cell>
        </row>
        <row r="9">
          <cell r="C9" t="str">
            <v>RE.06</v>
          </cell>
          <cell r="D9" t="str">
            <v>Reggio E</v>
          </cell>
          <cell r="E9" t="str">
            <v>REGGIO EMILIA</v>
          </cell>
          <cell r="F9" t="str">
            <v>via Don Pasquino Borghi 8-9</v>
          </cell>
          <cell r="G9" t="str">
            <v>A</v>
          </cell>
          <cell r="H9">
            <v>1957</v>
          </cell>
          <cell r="I9" t="str">
            <v>1930-1960</v>
          </cell>
          <cell r="J9">
            <v>20</v>
          </cell>
          <cell r="K9">
            <v>16</v>
          </cell>
          <cell r="L9">
            <v>36152</v>
          </cell>
          <cell r="M9">
            <v>38176.512000000002</v>
          </cell>
          <cell r="N9">
            <v>16856</v>
          </cell>
          <cell r="O9">
            <v>17799.936000000002</v>
          </cell>
          <cell r="P9">
            <v>75590.28</v>
          </cell>
          <cell r="Q9">
            <v>35023.160000000003</v>
          </cell>
          <cell r="R9">
            <v>1587.99</v>
          </cell>
          <cell r="S9">
            <v>237.95</v>
          </cell>
          <cell r="T9" t="str">
            <v>F</v>
          </cell>
          <cell r="U9" t="str">
            <v>C</v>
          </cell>
          <cell r="V9" t="str">
            <v>Legge 80 (copertura) -POR FESR3 in richiesta</v>
          </cell>
          <cell r="W9">
            <v>111507.102</v>
          </cell>
          <cell r="X9">
            <v>175097.24100000001</v>
          </cell>
          <cell r="Y9">
            <v>311813.09000000003</v>
          </cell>
          <cell r="Z9">
            <v>80000</v>
          </cell>
          <cell r="AB9">
            <v>66792.06</v>
          </cell>
          <cell r="AD9">
            <v>60000</v>
          </cell>
          <cell r="AE9">
            <v>12389.678000000002</v>
          </cell>
          <cell r="AF9">
            <v>19455.249000000003</v>
          </cell>
          <cell r="AG9">
            <v>45719.8</v>
          </cell>
          <cell r="AH9">
            <v>364169.07</v>
          </cell>
          <cell r="AI9">
            <v>40238.300000000003</v>
          </cell>
          <cell r="AJ9">
            <v>197615.31</v>
          </cell>
        </row>
        <row r="10">
          <cell r="C10" t="str">
            <v>RE.04</v>
          </cell>
          <cell r="D10" t="str">
            <v>Reggio E</v>
          </cell>
          <cell r="E10" t="str">
            <v>REGGIO EMILIA</v>
          </cell>
          <cell r="F10" t="str">
            <v>Via Pastrengo 18</v>
          </cell>
          <cell r="G10" t="str">
            <v>A</v>
          </cell>
          <cell r="H10">
            <v>1953</v>
          </cell>
          <cell r="I10" t="str">
            <v>1930-1960</v>
          </cell>
          <cell r="J10">
            <v>8</v>
          </cell>
          <cell r="K10">
            <v>8</v>
          </cell>
          <cell r="L10">
            <v>11756</v>
          </cell>
          <cell r="M10">
            <v>12414.336000000001</v>
          </cell>
          <cell r="N10">
            <v>5098</v>
          </cell>
          <cell r="O10">
            <v>5383.4880000000003</v>
          </cell>
          <cell r="P10">
            <v>26212.65</v>
          </cell>
          <cell r="Q10">
            <v>11324</v>
          </cell>
          <cell r="R10">
            <v>294.24</v>
          </cell>
          <cell r="S10">
            <v>430.31</v>
          </cell>
          <cell r="T10" t="str">
            <v>G</v>
          </cell>
          <cell r="U10" t="str">
            <v>E</v>
          </cell>
          <cell r="V10" t="str">
            <v>POR FESR3 in richiesta</v>
          </cell>
          <cell r="W10">
            <v>13672.259999999995</v>
          </cell>
          <cell r="X10">
            <v>71616.600000000006</v>
          </cell>
          <cell r="Y10">
            <v>75481.95</v>
          </cell>
          <cell r="AB10">
            <v>27559.07</v>
          </cell>
          <cell r="AD10">
            <v>33000</v>
          </cell>
          <cell r="AE10">
            <v>1519.1399999999996</v>
          </cell>
          <cell r="AF10">
            <v>7957.4000000000005</v>
          </cell>
          <cell r="AG10">
            <v>32571.68</v>
          </cell>
          <cell r="AH10">
            <v>127337.07999999999</v>
          </cell>
          <cell r="AI10">
            <v>12662.92</v>
          </cell>
          <cell r="AJ10">
            <v>79440.929999999993</v>
          </cell>
        </row>
        <row r="11">
          <cell r="C11" t="str">
            <v>RE.01</v>
          </cell>
          <cell r="D11" t="str">
            <v>Reggio E</v>
          </cell>
          <cell r="E11" t="str">
            <v>REGGIO EMILIA</v>
          </cell>
          <cell r="F11" t="str">
            <v>Via Foscato 19</v>
          </cell>
          <cell r="G11" t="str">
            <v>A</v>
          </cell>
          <cell r="H11">
            <v>1942</v>
          </cell>
          <cell r="I11" t="str">
            <v>1930-1960</v>
          </cell>
          <cell r="J11">
            <v>4</v>
          </cell>
          <cell r="K11">
            <v>4</v>
          </cell>
          <cell r="L11">
            <v>12162</v>
          </cell>
          <cell r="M11">
            <v>12843.072</v>
          </cell>
          <cell r="N11">
            <v>5175</v>
          </cell>
          <cell r="O11">
            <v>5464.8</v>
          </cell>
          <cell r="P11">
            <v>27103.8</v>
          </cell>
          <cell r="Q11">
            <v>11661.39</v>
          </cell>
          <cell r="R11">
            <v>319.5</v>
          </cell>
          <cell r="S11">
            <v>398.64</v>
          </cell>
          <cell r="T11" t="str">
            <v>G</v>
          </cell>
          <cell r="U11" t="str">
            <v>D</v>
          </cell>
          <cell r="V11" t="str">
            <v>Bando POR FESR</v>
          </cell>
          <cell r="W11">
            <v>252000</v>
          </cell>
          <cell r="X11">
            <v>81100.800000000003</v>
          </cell>
          <cell r="Y11">
            <v>81920</v>
          </cell>
          <cell r="AD11">
            <v>51000</v>
          </cell>
          <cell r="AE11">
            <v>28000</v>
          </cell>
          <cell r="AF11">
            <v>9011.2000000000007</v>
          </cell>
          <cell r="AG11">
            <v>69185.03</v>
          </cell>
          <cell r="AH11">
            <v>439297.03</v>
          </cell>
          <cell r="AI11">
            <v>40702.97</v>
          </cell>
          <cell r="AJ11">
            <v>429000</v>
          </cell>
        </row>
        <row r="12">
          <cell r="C12" t="str">
            <v>BO.01</v>
          </cell>
          <cell r="D12" t="str">
            <v>Unione dei Comuni Bassa Reggiana</v>
          </cell>
          <cell r="E12" t="str">
            <v>BORETTO</v>
          </cell>
          <cell r="F12" t="str">
            <v>Via per Poviglio 36 38 40</v>
          </cell>
          <cell r="G12" t="str">
            <v>A</v>
          </cell>
          <cell r="H12">
            <v>1953</v>
          </cell>
          <cell r="I12" t="str">
            <v>1930-1960</v>
          </cell>
          <cell r="J12">
            <v>18</v>
          </cell>
          <cell r="K12">
            <v>12</v>
          </cell>
          <cell r="L12">
            <v>30239</v>
          </cell>
          <cell r="M12">
            <v>31932.384000000002</v>
          </cell>
          <cell r="N12">
            <v>15208</v>
          </cell>
          <cell r="O12">
            <v>16059.648000000001</v>
          </cell>
          <cell r="P12">
            <v>63802.73</v>
          </cell>
          <cell r="Q12">
            <v>32094.6</v>
          </cell>
          <cell r="R12">
            <v>1239.99</v>
          </cell>
          <cell r="S12">
            <v>255.91</v>
          </cell>
          <cell r="T12" t="str">
            <v>F</v>
          </cell>
          <cell r="U12" t="str">
            <v>D</v>
          </cell>
          <cell r="V12" t="str">
            <v>Legge 80 (facciate e regolazione)</v>
          </cell>
          <cell r="W12">
            <v>43921.251000000011</v>
          </cell>
          <cell r="X12">
            <v>363316.239</v>
          </cell>
          <cell r="Y12">
            <v>339068.72</v>
          </cell>
          <cell r="Z12">
            <v>27489</v>
          </cell>
          <cell r="AB12">
            <v>36000</v>
          </cell>
          <cell r="AD12">
            <v>100500</v>
          </cell>
          <cell r="AE12">
            <v>4880.139000000001</v>
          </cell>
          <cell r="AF12">
            <v>40368.470999999998</v>
          </cell>
          <cell r="AG12">
            <v>119796.63</v>
          </cell>
          <cell r="AH12">
            <v>572282.73</v>
          </cell>
          <cell r="AI12">
            <v>66717.27</v>
          </cell>
          <cell r="AJ12">
            <v>475011</v>
          </cell>
        </row>
        <row r="13">
          <cell r="C13" t="str">
            <v>BO.02</v>
          </cell>
          <cell r="D13" t="str">
            <v>Unione dei Comuni Bassa Reggiana</v>
          </cell>
          <cell r="E13" t="str">
            <v>BORETTO</v>
          </cell>
          <cell r="F13" t="str">
            <v>Via per Poviglio 42 44 46</v>
          </cell>
          <cell r="G13" t="str">
            <v>A</v>
          </cell>
          <cell r="H13">
            <v>1962</v>
          </cell>
          <cell r="I13" t="str">
            <v>1960-1990</v>
          </cell>
          <cell r="J13">
            <v>18</v>
          </cell>
          <cell r="K13">
            <v>18</v>
          </cell>
          <cell r="L13">
            <v>33420</v>
          </cell>
          <cell r="M13">
            <v>35291.520000000004</v>
          </cell>
          <cell r="N13">
            <v>22898</v>
          </cell>
          <cell r="O13">
            <v>24180.288</v>
          </cell>
          <cell r="P13">
            <v>70471.95</v>
          </cell>
          <cell r="Q13">
            <v>48339.8</v>
          </cell>
          <cell r="R13">
            <v>1347.08</v>
          </cell>
          <cell r="S13">
            <v>260.27</v>
          </cell>
          <cell r="T13" t="str">
            <v>G</v>
          </cell>
          <cell r="U13" t="str">
            <v>F</v>
          </cell>
          <cell r="V13" t="str">
            <v>include Via per Poviglio  42</v>
          </cell>
          <cell r="W13">
            <v>124875</v>
          </cell>
          <cell r="X13">
            <v>241470</v>
          </cell>
          <cell r="Y13">
            <v>249895.28</v>
          </cell>
          <cell r="AD13">
            <v>201000</v>
          </cell>
          <cell r="AE13">
            <v>13875</v>
          </cell>
          <cell r="AF13">
            <v>26830</v>
          </cell>
          <cell r="AG13">
            <v>97798</v>
          </cell>
          <cell r="AH13">
            <v>504848</v>
          </cell>
          <cell r="AI13">
            <v>64152</v>
          </cell>
          <cell r="AJ13">
            <v>368000</v>
          </cell>
        </row>
        <row r="14">
          <cell r="C14" t="str">
            <v>CA.03</v>
          </cell>
          <cell r="D14" t="str">
            <v>Unione dei Comuni Val d'Enza</v>
          </cell>
          <cell r="E14" t="str">
            <v>CAMPEGINE</v>
          </cell>
          <cell r="F14" t="str">
            <v>Via Traccole 3</v>
          </cell>
          <cell r="G14" t="str">
            <v>C</v>
          </cell>
          <cell r="H14">
            <v>1976</v>
          </cell>
          <cell r="I14" t="str">
            <v>1960-1990</v>
          </cell>
          <cell r="J14">
            <v>4</v>
          </cell>
          <cell r="K14">
            <v>4</v>
          </cell>
          <cell r="L14">
            <v>10669</v>
          </cell>
          <cell r="M14">
            <v>11266.464</v>
          </cell>
          <cell r="N14">
            <v>7292</v>
          </cell>
          <cell r="O14">
            <v>7700.3520000000008</v>
          </cell>
          <cell r="P14">
            <v>29859.439999999999</v>
          </cell>
          <cell r="Q14">
            <v>22627.64</v>
          </cell>
          <cell r="R14">
            <v>341.86</v>
          </cell>
          <cell r="S14">
            <v>377.11</v>
          </cell>
          <cell r="T14" t="str">
            <v>E</v>
          </cell>
          <cell r="U14" t="str">
            <v>C</v>
          </cell>
          <cell r="W14">
            <v>25212.150000000009</v>
          </cell>
          <cell r="X14">
            <v>69939.839999999997</v>
          </cell>
          <cell r="Y14">
            <v>42715.4</v>
          </cell>
          <cell r="Z14">
            <v>18727.96</v>
          </cell>
          <cell r="AE14">
            <v>1008.4899999999998</v>
          </cell>
          <cell r="AF14">
            <v>2797.59</v>
          </cell>
          <cell r="AG14">
            <v>15343.71</v>
          </cell>
          <cell r="AH14">
            <v>114301.78</v>
          </cell>
          <cell r="AI14">
            <v>12517.67</v>
          </cell>
          <cell r="AJ14">
            <v>108091.48999999999</v>
          </cell>
        </row>
        <row r="15">
          <cell r="C15" t="str">
            <v>CS.02</v>
          </cell>
          <cell r="D15" t="str">
            <v>Unione dei Comuni Terra di Mezzo</v>
          </cell>
          <cell r="E15" t="str">
            <v>CASTELNOVO DI SOTTO</v>
          </cell>
          <cell r="F15" t="str">
            <v>Via Costa 37</v>
          </cell>
          <cell r="G15" t="str">
            <v>A</v>
          </cell>
          <cell r="H15">
            <v>1955</v>
          </cell>
          <cell r="I15" t="str">
            <v>1930-1960</v>
          </cell>
          <cell r="J15">
            <v>4</v>
          </cell>
          <cell r="K15">
            <v>4</v>
          </cell>
          <cell r="L15">
            <v>7563</v>
          </cell>
          <cell r="M15">
            <v>7986.5280000000002</v>
          </cell>
          <cell r="N15">
            <v>5332</v>
          </cell>
          <cell r="O15">
            <v>5630.5920000000006</v>
          </cell>
          <cell r="P15">
            <v>16674.09</v>
          </cell>
          <cell r="Q15">
            <v>11173.35</v>
          </cell>
          <cell r="R15">
            <v>203.44</v>
          </cell>
          <cell r="S15">
            <v>399.25</v>
          </cell>
          <cell r="T15" t="str">
            <v>E</v>
          </cell>
          <cell r="U15" t="str">
            <v>C</v>
          </cell>
          <cell r="V15" t="str">
            <v>POR FESR3 in richiesta</v>
          </cell>
          <cell r="W15">
            <v>18927.960000000006</v>
          </cell>
          <cell r="X15">
            <v>70348.92</v>
          </cell>
          <cell r="Y15">
            <v>30296</v>
          </cell>
          <cell r="AB15">
            <v>23935.32</v>
          </cell>
          <cell r="AD15">
            <v>35000</v>
          </cell>
          <cell r="AE15">
            <v>946.4</v>
          </cell>
          <cell r="AF15">
            <v>6309.32</v>
          </cell>
          <cell r="AG15">
            <v>30885.54</v>
          </cell>
          <cell r="AH15">
            <v>127418.14000000001</v>
          </cell>
          <cell r="AI15">
            <v>11837.58</v>
          </cell>
          <cell r="AJ15">
            <v>80320.399999999994</v>
          </cell>
        </row>
        <row r="16">
          <cell r="C16" t="str">
            <v>CS.03</v>
          </cell>
          <cell r="D16" t="str">
            <v>Unione dei Comuni Terra di Mezzo</v>
          </cell>
          <cell r="E16" t="str">
            <v>CASTELNOVO DI SOTTO</v>
          </cell>
          <cell r="F16" t="str">
            <v xml:space="preserve">Via Leopardi 1 3 </v>
          </cell>
          <cell r="G16" t="str">
            <v>A</v>
          </cell>
          <cell r="H16">
            <v>1963</v>
          </cell>
          <cell r="I16" t="str">
            <v>1960-1990</v>
          </cell>
          <cell r="J16">
            <v>2</v>
          </cell>
          <cell r="K16">
            <v>2</v>
          </cell>
          <cell r="L16">
            <v>4936</v>
          </cell>
          <cell r="M16">
            <v>5212.4160000000002</v>
          </cell>
          <cell r="N16">
            <v>4636</v>
          </cell>
          <cell r="O16">
            <v>4895.616</v>
          </cell>
          <cell r="P16">
            <v>10881.65</v>
          </cell>
          <cell r="Q16">
            <v>10221.66</v>
          </cell>
          <cell r="R16">
            <v>161.71</v>
          </cell>
          <cell r="S16">
            <v>326.97000000000003</v>
          </cell>
          <cell r="T16" t="str">
            <v>F</v>
          </cell>
          <cell r="U16" t="str">
            <v>F</v>
          </cell>
          <cell r="W16">
            <v>0</v>
          </cell>
          <cell r="X16">
            <v>11745</v>
          </cell>
          <cell r="Y16">
            <v>8281</v>
          </cell>
          <cell r="AD16">
            <v>3000</v>
          </cell>
          <cell r="AE16">
            <v>0</v>
          </cell>
          <cell r="AF16">
            <v>1305</v>
          </cell>
          <cell r="AG16">
            <v>5862.51</v>
          </cell>
          <cell r="AH16">
            <v>18912.510000000002</v>
          </cell>
          <cell r="AI16">
            <v>2087.4899999999998</v>
          </cell>
          <cell r="AJ16">
            <v>18000</v>
          </cell>
        </row>
        <row r="17">
          <cell r="C17" t="str">
            <v>CS.01</v>
          </cell>
          <cell r="D17" t="str">
            <v>Unione dei Comuni Terra di Mezzo</v>
          </cell>
          <cell r="E17" t="str">
            <v>CASTELNOVO DI SOTTO</v>
          </cell>
          <cell r="F17" t="str">
            <v>Via Montessori 5</v>
          </cell>
          <cell r="G17" t="str">
            <v>A</v>
          </cell>
          <cell r="H17">
            <v>1956</v>
          </cell>
          <cell r="I17" t="str">
            <v>1930-1960</v>
          </cell>
          <cell r="J17">
            <v>6</v>
          </cell>
          <cell r="K17">
            <v>4</v>
          </cell>
          <cell r="L17">
            <v>10272</v>
          </cell>
          <cell r="M17">
            <v>10847.232</v>
          </cell>
          <cell r="N17">
            <v>9376</v>
          </cell>
          <cell r="O17">
            <v>9901.0560000000005</v>
          </cell>
          <cell r="P17">
            <v>21638.57</v>
          </cell>
          <cell r="Q17">
            <v>19759.740000000002</v>
          </cell>
          <cell r="R17">
            <v>365.63</v>
          </cell>
          <cell r="S17">
            <v>294.58999999999997</v>
          </cell>
          <cell r="T17" t="str">
            <v>G</v>
          </cell>
          <cell r="U17" t="str">
            <v>F</v>
          </cell>
          <cell r="V17" t="str">
            <v>Legge 80 ( serram, regolazione, 
sistemazione facciata)</v>
          </cell>
          <cell r="W17">
            <v>33636.420000000006</v>
          </cell>
          <cell r="X17">
            <v>60300</v>
          </cell>
          <cell r="Y17">
            <v>29268</v>
          </cell>
          <cell r="Z17">
            <v>16993</v>
          </cell>
          <cell r="AD17">
            <v>10500</v>
          </cell>
          <cell r="AE17">
            <v>3737.3800000000006</v>
          </cell>
          <cell r="AF17">
            <v>6700</v>
          </cell>
          <cell r="AG17">
            <v>26348.86</v>
          </cell>
          <cell r="AH17">
            <v>130722.66000000002</v>
          </cell>
          <cell r="AI17">
            <v>14277.34</v>
          </cell>
          <cell r="AJ17">
            <v>117507.00000000003</v>
          </cell>
        </row>
        <row r="18">
          <cell r="C18" t="str">
            <v>CV.01</v>
          </cell>
          <cell r="D18" t="str">
            <v>Reggio E</v>
          </cell>
          <cell r="E18" t="str">
            <v>CAVRIAGO</v>
          </cell>
          <cell r="F18" t="str">
            <v>Via Fosse Ardeatine 2 4</v>
          </cell>
          <cell r="G18" t="str">
            <v>C</v>
          </cell>
          <cell r="H18">
            <v>1989</v>
          </cell>
          <cell r="I18" t="str">
            <v>1960-1990</v>
          </cell>
          <cell r="J18">
            <v>12</v>
          </cell>
          <cell r="K18">
            <v>12</v>
          </cell>
          <cell r="L18">
            <v>13770</v>
          </cell>
          <cell r="M18">
            <v>14541.12</v>
          </cell>
          <cell r="N18">
            <v>8698</v>
          </cell>
          <cell r="O18">
            <v>9185.0879999999997</v>
          </cell>
          <cell r="P18">
            <v>43622.86</v>
          </cell>
          <cell r="Q18">
            <v>33286.36</v>
          </cell>
          <cell r="R18">
            <v>633.72</v>
          </cell>
          <cell r="S18">
            <v>281.08999999999997</v>
          </cell>
          <cell r="T18" t="str">
            <v>F</v>
          </cell>
          <cell r="U18" t="str">
            <v>E</v>
          </cell>
          <cell r="V18" t="str">
            <v>Bando POR FESR2</v>
          </cell>
          <cell r="W18">
            <v>0</v>
          </cell>
          <cell r="X18">
            <v>43076.7045</v>
          </cell>
          <cell r="Y18">
            <v>36700</v>
          </cell>
          <cell r="AB18">
            <v>15314.955</v>
          </cell>
          <cell r="AD18">
            <v>13500</v>
          </cell>
          <cell r="AE18">
            <v>0</v>
          </cell>
          <cell r="AF18">
            <v>4786.3005000000003</v>
          </cell>
          <cell r="AG18">
            <v>12800.445</v>
          </cell>
          <cell r="AH18">
            <v>60663.45</v>
          </cell>
          <cell r="AI18">
            <v>6836.55</v>
          </cell>
          <cell r="AJ18">
            <v>38685.044999999998</v>
          </cell>
        </row>
        <row r="19">
          <cell r="C19" t="str">
            <v>CV.02</v>
          </cell>
          <cell r="D19" t="str">
            <v>Reggio E</v>
          </cell>
          <cell r="E19" t="str">
            <v>CAVRIAGO</v>
          </cell>
          <cell r="F19" t="str">
            <v>Via Fosse Ardeatine 6 8</v>
          </cell>
          <cell r="G19" t="str">
            <v>C</v>
          </cell>
          <cell r="H19">
            <v>1989</v>
          </cell>
          <cell r="I19" t="str">
            <v>1960-1990</v>
          </cell>
          <cell r="J19">
            <v>12</v>
          </cell>
          <cell r="K19">
            <v>12</v>
          </cell>
          <cell r="L19">
            <v>13685</v>
          </cell>
          <cell r="M19">
            <v>14451.36</v>
          </cell>
          <cell r="N19">
            <v>8644</v>
          </cell>
          <cell r="O19">
            <v>9128.0640000000003</v>
          </cell>
          <cell r="P19">
            <v>43442.69</v>
          </cell>
          <cell r="Q19">
            <v>32869.03</v>
          </cell>
          <cell r="R19">
            <v>633.72</v>
          </cell>
          <cell r="S19">
            <v>279.68</v>
          </cell>
          <cell r="T19" t="str">
            <v>F</v>
          </cell>
          <cell r="U19" t="str">
            <v>E</v>
          </cell>
          <cell r="V19" t="str">
            <v>Bando POR FESR2</v>
          </cell>
          <cell r="W19">
            <v>0</v>
          </cell>
          <cell r="X19">
            <v>43076.7045</v>
          </cell>
          <cell r="Y19">
            <v>44540</v>
          </cell>
          <cell r="AB19">
            <v>15314.955</v>
          </cell>
          <cell r="AD19">
            <v>13500</v>
          </cell>
          <cell r="AE19">
            <v>0</v>
          </cell>
          <cell r="AF19">
            <v>4786.3005000000003</v>
          </cell>
          <cell r="AG19">
            <v>12800.445</v>
          </cell>
          <cell r="AH19">
            <v>60663.45</v>
          </cell>
          <cell r="AI19">
            <v>6836.55</v>
          </cell>
          <cell r="AJ19">
            <v>38685.044999999998</v>
          </cell>
        </row>
        <row r="20">
          <cell r="C20" t="str">
            <v>CR.02</v>
          </cell>
          <cell r="D20" t="str">
            <v>Unione dei Comuni Pianura Reggiana</v>
          </cell>
          <cell r="E20" t="str">
            <v>CORREGGIO</v>
          </cell>
          <cell r="F20" t="str">
            <v>Via della Chiesa</v>
          </cell>
          <cell r="G20" t="str">
            <v>A</v>
          </cell>
          <cell r="H20">
            <v>1980</v>
          </cell>
          <cell r="I20" t="str">
            <v>1960-1990</v>
          </cell>
          <cell r="J20">
            <v>18</v>
          </cell>
          <cell r="K20">
            <v>18</v>
          </cell>
          <cell r="L20">
            <v>20048</v>
          </cell>
          <cell r="M20">
            <v>21170.688000000002</v>
          </cell>
          <cell r="N20">
            <v>11913</v>
          </cell>
          <cell r="O20">
            <v>12580.128000000001</v>
          </cell>
          <cell r="P20">
            <v>41877.06</v>
          </cell>
          <cell r="Q20">
            <v>24881.53</v>
          </cell>
          <cell r="R20">
            <v>984.15</v>
          </cell>
          <cell r="S20">
            <v>212.74</v>
          </cell>
          <cell r="T20" t="str">
            <v>F</v>
          </cell>
          <cell r="U20" t="str">
            <v>D</v>
          </cell>
          <cell r="V20" t="str">
            <v>Cappotto Bando POR FESR3 in richiesta</v>
          </cell>
          <cell r="W20">
            <v>24031.5</v>
          </cell>
          <cell r="X20">
            <v>96126</v>
          </cell>
          <cell r="Y20">
            <v>190000</v>
          </cell>
          <cell r="AD20">
            <v>66086</v>
          </cell>
          <cell r="AE20">
            <v>133.51333333333423</v>
          </cell>
          <cell r="AF20">
            <v>10680.666666666666</v>
          </cell>
          <cell r="AG20">
            <v>41549.089999999997</v>
          </cell>
          <cell r="AH20">
            <v>172520.77000000002</v>
          </cell>
          <cell r="AI20">
            <v>17479.23</v>
          </cell>
          <cell r="AJ20">
            <v>123914.00000000003</v>
          </cell>
        </row>
        <row r="21">
          <cell r="C21" t="str">
            <v>GU.01</v>
          </cell>
          <cell r="D21" t="str">
            <v>Unione dei Comuni Bassa Reggiana</v>
          </cell>
          <cell r="E21" t="str">
            <v>GUALTIERI</v>
          </cell>
          <cell r="F21" t="str">
            <v>Via di Vittorio 2 4</v>
          </cell>
          <cell r="G21" t="str">
            <v>A</v>
          </cell>
          <cell r="H21">
            <v>1977</v>
          </cell>
          <cell r="I21" t="str">
            <v>1960-1990</v>
          </cell>
          <cell r="J21">
            <v>11</v>
          </cell>
          <cell r="K21">
            <v>10</v>
          </cell>
          <cell r="L21">
            <v>16062</v>
          </cell>
          <cell r="M21">
            <v>16961.472000000002</v>
          </cell>
          <cell r="N21">
            <v>13580</v>
          </cell>
          <cell r="O21">
            <v>14340.480000000001</v>
          </cell>
          <cell r="P21">
            <v>35129.68</v>
          </cell>
          <cell r="Q21">
            <v>29690.04</v>
          </cell>
          <cell r="R21">
            <v>770.96</v>
          </cell>
          <cell r="S21">
            <v>226.25</v>
          </cell>
          <cell r="T21" t="str">
            <v>F</v>
          </cell>
          <cell r="U21" t="str">
            <v>E</v>
          </cell>
          <cell r="V21" t="str">
            <v>POR FESR3 in richiesta</v>
          </cell>
          <cell r="W21">
            <v>15386.282999999996</v>
          </cell>
          <cell r="X21">
            <v>58296.6</v>
          </cell>
          <cell r="Y21">
            <v>123000</v>
          </cell>
          <cell r="Z21">
            <v>38485</v>
          </cell>
          <cell r="AB21">
            <v>23915</v>
          </cell>
          <cell r="AD21">
            <v>22600</v>
          </cell>
          <cell r="AE21">
            <v>1709.5869999999995</v>
          </cell>
          <cell r="AF21">
            <v>6477.4</v>
          </cell>
          <cell r="AG21">
            <v>29996.37</v>
          </cell>
          <cell r="AH21">
            <v>111866.23999999999</v>
          </cell>
          <cell r="AI21">
            <v>11133.76</v>
          </cell>
          <cell r="AJ21">
            <v>37999.999999999985</v>
          </cell>
        </row>
        <row r="22">
          <cell r="C22" t="str">
            <v>RI.01</v>
          </cell>
          <cell r="D22" t="str">
            <v>Unione dei Comuni Pianura Reggiana</v>
          </cell>
          <cell r="E22" t="str">
            <v>RIO SALICETO</v>
          </cell>
          <cell r="F22" t="str">
            <v>Via Libertà 3</v>
          </cell>
          <cell r="G22" t="str">
            <v>A</v>
          </cell>
          <cell r="H22">
            <v>1949</v>
          </cell>
          <cell r="I22" t="str">
            <v>1930-1960</v>
          </cell>
          <cell r="J22">
            <v>6</v>
          </cell>
          <cell r="K22">
            <v>6</v>
          </cell>
          <cell r="L22">
            <v>6459</v>
          </cell>
          <cell r="M22">
            <v>6820.7040000000006</v>
          </cell>
          <cell r="N22">
            <v>4396</v>
          </cell>
          <cell r="O22">
            <v>4642.1760000000004</v>
          </cell>
          <cell r="P22">
            <v>14240.83</v>
          </cell>
          <cell r="Q22">
            <v>9691.35</v>
          </cell>
          <cell r="R22">
            <v>237.89</v>
          </cell>
          <cell r="S22">
            <v>290.87</v>
          </cell>
          <cell r="T22" t="str">
            <v>C</v>
          </cell>
          <cell r="U22" t="str">
            <v>B</v>
          </cell>
          <cell r="V22" t="str">
            <v>Legge 80 (sistemazione facciate, serramenti e regolaz termica)</v>
          </cell>
          <cell r="W22">
            <v>19199.53</v>
          </cell>
          <cell r="X22">
            <v>78234.720000000001</v>
          </cell>
          <cell r="Y22">
            <v>64807.7</v>
          </cell>
          <cell r="Z22">
            <v>22491</v>
          </cell>
          <cell r="AB22">
            <v>24562.38</v>
          </cell>
          <cell r="AD22">
            <v>26500</v>
          </cell>
          <cell r="AE22">
            <v>767.98</v>
          </cell>
          <cell r="AF22">
            <v>3129.39</v>
          </cell>
          <cell r="AG22">
            <v>18472.04</v>
          </cell>
          <cell r="AH22">
            <v>119803.66</v>
          </cell>
          <cell r="AI22">
            <v>13196.34</v>
          </cell>
          <cell r="AJ22">
            <v>59446.619999999995</v>
          </cell>
        </row>
        <row r="23">
          <cell r="C23" t="str">
            <v>PO.01</v>
          </cell>
          <cell r="D23" t="str">
            <v>Reggio E</v>
          </cell>
          <cell r="E23" t="str">
            <v>POVIGLIO</v>
          </cell>
          <cell r="F23" t="str">
            <v>Via I Maggio 2</v>
          </cell>
          <cell r="G23" t="str">
            <v>A</v>
          </cell>
          <cell r="H23">
            <v>1954</v>
          </cell>
          <cell r="I23" t="str">
            <v>1930-1960</v>
          </cell>
          <cell r="J23">
            <v>6</v>
          </cell>
          <cell r="K23">
            <v>6</v>
          </cell>
          <cell r="L23">
            <v>9332</v>
          </cell>
          <cell r="M23">
            <v>9854.5920000000006</v>
          </cell>
          <cell r="N23">
            <v>2614</v>
          </cell>
          <cell r="O23">
            <v>2760.384</v>
          </cell>
          <cell r="P23">
            <v>19663.68</v>
          </cell>
          <cell r="Q23">
            <v>5500.82</v>
          </cell>
          <cell r="R23">
            <v>365.63</v>
          </cell>
          <cell r="S23">
            <v>267.67</v>
          </cell>
          <cell r="T23" t="str">
            <v>G</v>
          </cell>
          <cell r="U23" t="str">
            <v>B</v>
          </cell>
          <cell r="W23">
            <v>12149.999999999987</v>
          </cell>
          <cell r="X23">
            <v>79832.808000000005</v>
          </cell>
          <cell r="Y23">
            <v>80639.199999999997</v>
          </cell>
          <cell r="AD23">
            <v>27000</v>
          </cell>
          <cell r="AE23">
            <v>1349.9999999999986</v>
          </cell>
          <cell r="AF23">
            <v>8870.3119999999999</v>
          </cell>
          <cell r="AG23">
            <v>26984.82</v>
          </cell>
          <cell r="AH23">
            <v>129187.94</v>
          </cell>
          <cell r="AI23">
            <v>13812.06</v>
          </cell>
          <cell r="AJ23">
            <v>116000</v>
          </cell>
        </row>
        <row r="24">
          <cell r="C24" t="str">
            <v>SC.01</v>
          </cell>
          <cell r="D24" t="str">
            <v>Unione dei Comuni Tresinaro Secchia</v>
          </cell>
          <cell r="E24" t="str">
            <v>SCANDIANO</v>
          </cell>
          <cell r="F24" t="str">
            <v>Via Kennedy 43</v>
          </cell>
          <cell r="G24" t="str">
            <v>C</v>
          </cell>
          <cell r="H24">
            <v>1975</v>
          </cell>
          <cell r="I24" t="str">
            <v>1960-1990</v>
          </cell>
          <cell r="J24">
            <v>9</v>
          </cell>
          <cell r="K24">
            <v>9</v>
          </cell>
          <cell r="L24">
            <v>20375</v>
          </cell>
          <cell r="M24">
            <v>21516</v>
          </cell>
          <cell r="N24">
            <v>7325</v>
          </cell>
          <cell r="O24">
            <v>7735.2000000000007</v>
          </cell>
          <cell r="P24">
            <v>44390.33</v>
          </cell>
          <cell r="Q24">
            <v>15736.6</v>
          </cell>
          <cell r="R24">
            <v>829.5</v>
          </cell>
          <cell r="S24">
            <v>261.66000000000003</v>
          </cell>
          <cell r="T24" t="str">
            <v>G</v>
          </cell>
          <cell r="U24" t="str">
            <v>C</v>
          </cell>
          <cell r="W24">
            <v>0</v>
          </cell>
          <cell r="X24">
            <v>201973.56300000002</v>
          </cell>
          <cell r="Y24">
            <v>213463.69</v>
          </cell>
          <cell r="Z24">
            <v>98000</v>
          </cell>
          <cell r="AA24">
            <v>68600</v>
          </cell>
          <cell r="AD24">
            <v>60000</v>
          </cell>
          <cell r="AE24">
            <v>0</v>
          </cell>
          <cell r="AF24">
            <v>22441.507000000001</v>
          </cell>
          <cell r="AG24">
            <v>72297.23</v>
          </cell>
          <cell r="AH24">
            <v>296712.30000000005</v>
          </cell>
          <cell r="AI24">
            <v>29887.7</v>
          </cell>
          <cell r="AJ24">
            <v>100000.00000000006</v>
          </cell>
        </row>
        <row r="25">
          <cell r="C25" t="str">
            <v>SI.01.1</v>
          </cell>
          <cell r="D25" t="str">
            <v>Unione dei Comuni Val d'Enza</v>
          </cell>
          <cell r="E25" t="str">
            <v>SANT'ILARIO D'ENZA</v>
          </cell>
          <cell r="F25" t="str">
            <v>Via Matteotti 16 18</v>
          </cell>
          <cell r="G25" t="str">
            <v>C</v>
          </cell>
          <cell r="H25">
            <v>1914</v>
          </cell>
          <cell r="I25" t="str">
            <v>prima del 1930</v>
          </cell>
          <cell r="J25">
            <v>22</v>
          </cell>
          <cell r="K25">
            <v>22</v>
          </cell>
          <cell r="L25">
            <v>23427</v>
          </cell>
          <cell r="M25">
            <v>24738.912</v>
          </cell>
          <cell r="N25">
            <v>17067</v>
          </cell>
          <cell r="O25">
            <v>18022.752</v>
          </cell>
          <cell r="P25">
            <v>50498</v>
          </cell>
          <cell r="Q25">
            <v>36885.699999999997</v>
          </cell>
          <cell r="R25">
            <v>893.13</v>
          </cell>
          <cell r="S25">
            <v>278.02</v>
          </cell>
          <cell r="T25" t="str">
            <v>E</v>
          </cell>
          <cell r="U25" t="str">
            <v>C</v>
          </cell>
          <cell r="V25" t="str">
            <v>Legge 80  (sist. facciate, serramenti, revis. copertura e isolam. sottotetto )</v>
          </cell>
          <cell r="W25">
            <v>104455.65</v>
          </cell>
          <cell r="X25">
            <v>81327.5</v>
          </cell>
          <cell r="Y25">
            <v>81044.070000000007</v>
          </cell>
          <cell r="Z25">
            <v>24240</v>
          </cell>
          <cell r="AB25">
            <v>41539.294999999998</v>
          </cell>
          <cell r="AD25">
            <v>49750</v>
          </cell>
          <cell r="AE25">
            <v>6020</v>
          </cell>
          <cell r="AF25">
            <v>10316.65</v>
          </cell>
          <cell r="AG25">
            <v>40294</v>
          </cell>
          <cell r="AH25">
            <v>242413.8</v>
          </cell>
          <cell r="AI25">
            <v>20002.82</v>
          </cell>
          <cell r="AJ25">
            <v>146887.32500000001</v>
          </cell>
        </row>
        <row r="26">
          <cell r="C26" t="str">
            <v>SI.01.2</v>
          </cell>
          <cell r="D26" t="str">
            <v>Unione dei Comuni Val d'Enza</v>
          </cell>
          <cell r="E26" t="str">
            <v>SANT'ILARIO D'ENZA</v>
          </cell>
          <cell r="F26" t="str">
            <v>Via Matteotti 20 22</v>
          </cell>
          <cell r="G26" t="str">
            <v>C</v>
          </cell>
          <cell r="H26">
            <v>1914</v>
          </cell>
          <cell r="I26" t="str">
            <v>prima del 1930</v>
          </cell>
          <cell r="J26">
            <v>20</v>
          </cell>
          <cell r="K26">
            <v>20</v>
          </cell>
          <cell r="L26">
            <v>23571</v>
          </cell>
          <cell r="M26">
            <v>24890.976000000002</v>
          </cell>
          <cell r="N26">
            <v>17185</v>
          </cell>
          <cell r="O26">
            <v>18147.36</v>
          </cell>
          <cell r="P26">
            <v>50805.14</v>
          </cell>
          <cell r="Q26">
            <v>37138.36</v>
          </cell>
          <cell r="R26">
            <v>910.58</v>
          </cell>
          <cell r="S26">
            <v>274.36</v>
          </cell>
          <cell r="T26" t="str">
            <v>E</v>
          </cell>
          <cell r="U26" t="str">
            <v>C</v>
          </cell>
          <cell r="V26" t="str">
            <v>Legge 80  (sist. facciate, serramenti, revis. copertura e isolam. sottotetto )</v>
          </cell>
          <cell r="W26">
            <v>104356.65</v>
          </cell>
          <cell r="X26">
            <v>81426.5</v>
          </cell>
          <cell r="Y26">
            <v>81044.070000000007</v>
          </cell>
          <cell r="Z26">
            <v>24240</v>
          </cell>
          <cell r="AB26">
            <v>41539.294999999998</v>
          </cell>
          <cell r="AD26">
            <v>49750</v>
          </cell>
          <cell r="AE26">
            <v>6020</v>
          </cell>
          <cell r="AF26">
            <v>10316.65</v>
          </cell>
          <cell r="AG26">
            <v>40294</v>
          </cell>
          <cell r="AH26">
            <v>242413.8</v>
          </cell>
          <cell r="AI26">
            <v>20002.82</v>
          </cell>
          <cell r="AJ26">
            <v>146887.32500000001</v>
          </cell>
        </row>
        <row r="27">
          <cell r="C27" t="str">
            <v>CT.01</v>
          </cell>
          <cell r="D27" t="str">
            <v>Unione dei Comuni Tresinaro Secchia</v>
          </cell>
          <cell r="E27" t="str">
            <v>CASTELLARANO</v>
          </cell>
          <cell r="F27" t="str">
            <v>Via Puccini 31 33 35</v>
          </cell>
          <cell r="G27" t="str">
            <v>C</v>
          </cell>
          <cell r="H27">
            <v>1977</v>
          </cell>
          <cell r="I27" t="str">
            <v>1960-1990</v>
          </cell>
          <cell r="J27">
            <v>24</v>
          </cell>
          <cell r="K27">
            <v>12</v>
          </cell>
          <cell r="L27">
            <v>54964</v>
          </cell>
          <cell r="M27">
            <v>58041.984000000004</v>
          </cell>
          <cell r="N27">
            <v>51519</v>
          </cell>
          <cell r="O27">
            <v>54404.064000000006</v>
          </cell>
          <cell r="P27">
            <v>120893.68</v>
          </cell>
          <cell r="Q27">
            <v>113289.41</v>
          </cell>
          <cell r="R27">
            <v>1637.97</v>
          </cell>
          <cell r="S27">
            <v>359.07</v>
          </cell>
          <cell r="T27" t="str">
            <v>G</v>
          </cell>
          <cell r="U27" t="str">
            <v>F</v>
          </cell>
          <cell r="V27" t="str">
            <v>Legge 80 (sistemi oscuranti)</v>
          </cell>
          <cell r="W27">
            <v>0</v>
          </cell>
          <cell r="X27">
            <v>54716.895000000004</v>
          </cell>
          <cell r="Y27">
            <v>46321.18</v>
          </cell>
          <cell r="Z27">
            <v>7997</v>
          </cell>
          <cell r="AD27">
            <v>18527.600000000002</v>
          </cell>
          <cell r="AE27">
            <v>0</v>
          </cell>
          <cell r="AF27">
            <v>6079.6550000000007</v>
          </cell>
          <cell r="AG27">
            <v>9119.48</v>
          </cell>
          <cell r="AH27">
            <v>69916.03</v>
          </cell>
          <cell r="AI27">
            <v>6079.75</v>
          </cell>
          <cell r="AJ27">
            <v>49471.179999999993</v>
          </cell>
        </row>
        <row r="28">
          <cell r="C28" t="str">
            <v>PR.07</v>
          </cell>
          <cell r="D28" t="str">
            <v>Parma</v>
          </cell>
          <cell r="E28" t="str">
            <v xml:space="preserve">PARMA </v>
          </cell>
          <cell r="F28" t="str">
            <v>Via Emilio Lepido 37 39</v>
          </cell>
          <cell r="G28" t="str">
            <v>C</v>
          </cell>
          <cell r="H28">
            <v>1960</v>
          </cell>
          <cell r="I28" t="str">
            <v>1960-1990</v>
          </cell>
          <cell r="J28">
            <v>16</v>
          </cell>
          <cell r="K28">
            <v>16</v>
          </cell>
          <cell r="L28">
            <v>16352</v>
          </cell>
          <cell r="M28">
            <v>17267.712</v>
          </cell>
          <cell r="N28">
            <v>8850</v>
          </cell>
          <cell r="O28">
            <v>9345.6</v>
          </cell>
          <cell r="P28">
            <v>62277.93</v>
          </cell>
          <cell r="Q28">
            <v>46342.1</v>
          </cell>
          <cell r="R28">
            <v>1567.82</v>
          </cell>
          <cell r="S28">
            <v>150.34</v>
          </cell>
          <cell r="T28" t="str">
            <v>G</v>
          </cell>
          <cell r="U28" t="str">
            <v>E</v>
          </cell>
          <cell r="V28" t="str">
            <v>Bando POR FESR</v>
          </cell>
          <cell r="W28">
            <v>38670.610000000015</v>
          </cell>
          <cell r="X28">
            <v>193353.05</v>
          </cell>
          <cell r="Y28">
            <v>156708.47</v>
          </cell>
          <cell r="AD28">
            <v>87820.73</v>
          </cell>
          <cell r="AE28">
            <v>4335.1399999999994</v>
          </cell>
          <cell r="AF28">
            <v>43351.37</v>
          </cell>
          <cell r="AG28">
            <v>34175.760000000002</v>
          </cell>
          <cell r="AH28">
            <v>313885.93</v>
          </cell>
          <cell r="AI28">
            <v>31575.94</v>
          </cell>
          <cell r="AJ28">
            <v>257641.14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Istruz"/>
      <sheetName val="hh RISC"/>
      <sheetName val="ANALISI TH"/>
      <sheetName val="db-ee"/>
      <sheetName val="ANALISI EE"/>
      <sheetName val="analisi multicriterio"/>
      <sheetName val="X_RT"/>
    </sheetNames>
    <sheetDataSet>
      <sheetData sheetId="0"/>
      <sheetData sheetId="1"/>
      <sheetData sheetId="2"/>
      <sheetData sheetId="3">
        <row r="109">
          <cell r="A109" t="str">
            <v>senza sistema CTE</v>
          </cell>
          <cell r="B109">
            <v>1</v>
          </cell>
        </row>
        <row r="110">
          <cell r="A110" t="str">
            <v>con sistemi CTE</v>
          </cell>
          <cell r="B110">
            <v>0.9</v>
          </cell>
        </row>
        <row r="116">
          <cell r="A116" t="str">
            <v>Ufficio (E2)</v>
          </cell>
          <cell r="B116">
            <v>2250</v>
          </cell>
          <cell r="C116">
            <v>250</v>
          </cell>
          <cell r="D116">
            <v>2500</v>
          </cell>
        </row>
        <row r="117">
          <cell r="A117" t="str">
            <v>Scuola (E7)</v>
          </cell>
          <cell r="B117">
            <v>1800</v>
          </cell>
          <cell r="C117">
            <v>200</v>
          </cell>
          <cell r="D117">
            <v>2000</v>
          </cell>
        </row>
        <row r="118">
          <cell r="A118" t="str">
            <v>Ospedale (E3)</v>
          </cell>
          <cell r="B118">
            <v>3000</v>
          </cell>
          <cell r="C118">
            <v>2000</v>
          </cell>
          <cell r="D118">
            <v>5000</v>
          </cell>
        </row>
        <row r="119">
          <cell r="A119" t="str">
            <v>Hotel (E1.3)</v>
          </cell>
          <cell r="B119">
            <v>3000</v>
          </cell>
          <cell r="C119">
            <v>2000</v>
          </cell>
          <cell r="D119">
            <v>5000</v>
          </cell>
        </row>
        <row r="120">
          <cell r="A120" t="str">
            <v>Ristorante (E4.3)</v>
          </cell>
          <cell r="B120">
            <v>1250</v>
          </cell>
          <cell r="C120">
            <v>1250</v>
          </cell>
          <cell r="D120">
            <v>2500</v>
          </cell>
        </row>
        <row r="121">
          <cell r="A121" t="str">
            <v>Impianti sportivi (E6)</v>
          </cell>
          <cell r="B121">
            <v>2000</v>
          </cell>
          <cell r="C121">
            <v>2000</v>
          </cell>
          <cell r="D121">
            <v>4000</v>
          </cell>
        </row>
        <row r="122">
          <cell r="A122" t="str">
            <v>Negozi all'ingrosso e al dettaglio (E5)</v>
          </cell>
          <cell r="B122">
            <v>3000</v>
          </cell>
          <cell r="C122">
            <v>2000</v>
          </cell>
          <cell r="D122">
            <v>5000</v>
          </cell>
        </row>
        <row r="123">
          <cell r="A123" t="str">
            <v>Fabbriche di produzione (E8)</v>
          </cell>
          <cell r="B123">
            <v>2500</v>
          </cell>
          <cell r="C123">
            <v>1500</v>
          </cell>
          <cell r="D123">
            <v>4000</v>
          </cell>
        </row>
        <row r="131">
          <cell r="A131" t="str">
            <v>Ufficio</v>
          </cell>
          <cell r="B131">
            <v>1</v>
          </cell>
        </row>
        <row r="132">
          <cell r="A132" t="str">
            <v>Scuola</v>
          </cell>
          <cell r="B132">
            <v>1</v>
          </cell>
        </row>
        <row r="133">
          <cell r="A133" t="str">
            <v>Ospedale</v>
          </cell>
          <cell r="B133">
            <v>1</v>
          </cell>
        </row>
        <row r="134">
          <cell r="A134" t="str">
            <v>Hotel</v>
          </cell>
          <cell r="B134">
            <v>1</v>
          </cell>
        </row>
        <row r="135">
          <cell r="A135" t="str">
            <v>Ristorante</v>
          </cell>
          <cell r="B135">
            <v>1</v>
          </cell>
        </row>
        <row r="136">
          <cell r="A136" t="str">
            <v>Impianti sportivi</v>
          </cell>
          <cell r="B136">
            <v>1</v>
          </cell>
        </row>
        <row r="137">
          <cell r="A137" t="str">
            <v>Negozi all'ingrosso e al dettaglio</v>
          </cell>
          <cell r="B137">
            <v>1</v>
          </cell>
        </row>
        <row r="138">
          <cell r="A138" t="str">
            <v>Fabbriche di produzione</v>
          </cell>
          <cell r="B138">
            <v>1</v>
          </cell>
        </row>
        <row r="140">
          <cell r="A140" t="str">
            <v>Ufficio</v>
          </cell>
          <cell r="B140">
            <v>0.9</v>
          </cell>
        </row>
        <row r="141">
          <cell r="A141" t="str">
            <v>Scuola</v>
          </cell>
          <cell r="B141">
            <v>0.8</v>
          </cell>
        </row>
        <row r="142">
          <cell r="A142" t="str">
            <v>Ospedale</v>
          </cell>
          <cell r="B142">
            <v>0.8</v>
          </cell>
        </row>
        <row r="143">
          <cell r="A143" t="str">
            <v>Hotel</v>
          </cell>
          <cell r="B143">
            <v>1</v>
          </cell>
        </row>
        <row r="144">
          <cell r="A144" t="str">
            <v>Ristorante</v>
          </cell>
        </row>
        <row r="145">
          <cell r="A145" t="str">
            <v>Impianti sportivi</v>
          </cell>
          <cell r="B145">
            <v>0.9</v>
          </cell>
        </row>
        <row r="146">
          <cell r="A146" t="str">
            <v>Negozi all'ingrosso e al dettaglio</v>
          </cell>
        </row>
        <row r="147">
          <cell r="A147" t="str">
            <v>Fabbriche di produzione</v>
          </cell>
          <cell r="B147">
            <v>0.9</v>
          </cell>
        </row>
        <row r="151">
          <cell r="A151" t="str">
            <v>Ufficio</v>
          </cell>
          <cell r="B151">
            <v>1</v>
          </cell>
        </row>
        <row r="152">
          <cell r="A152" t="str">
            <v>Scuola</v>
          </cell>
          <cell r="B152">
            <v>1</v>
          </cell>
        </row>
        <row r="153">
          <cell r="A153" t="str">
            <v>Ospedale</v>
          </cell>
          <cell r="B153">
            <v>0.9</v>
          </cell>
        </row>
        <row r="154">
          <cell r="A154" t="str">
            <v>Hotel</v>
          </cell>
          <cell r="B154">
            <v>0.7</v>
          </cell>
        </row>
        <row r="155">
          <cell r="A155" t="str">
            <v>Ristorante</v>
          </cell>
          <cell r="B155">
            <v>1</v>
          </cell>
        </row>
        <row r="156">
          <cell r="A156" t="str">
            <v>Impianti sportivi</v>
          </cell>
          <cell r="B156">
            <v>1</v>
          </cell>
        </row>
        <row r="157">
          <cell r="A157" t="str">
            <v>Negozi all'ingrosso e al dettaglio</v>
          </cell>
          <cell r="B157">
            <v>1</v>
          </cell>
        </row>
        <row r="158">
          <cell r="A158" t="str">
            <v>Fabbriche di produzione</v>
          </cell>
          <cell r="B158">
            <v>1</v>
          </cell>
        </row>
        <row r="160">
          <cell r="A160" t="str">
            <v>Ufficio</v>
          </cell>
          <cell r="B160">
            <v>0.9</v>
          </cell>
        </row>
        <row r="161">
          <cell r="A161" t="str">
            <v>Scuola</v>
          </cell>
          <cell r="B161">
            <v>0.9</v>
          </cell>
        </row>
        <row r="162">
          <cell r="A162" t="str">
            <v>Ospedale</v>
          </cell>
          <cell r="B162">
            <v>0.8</v>
          </cell>
        </row>
        <row r="163">
          <cell r="A163" t="str">
            <v>Hotel</v>
          </cell>
          <cell r="B163">
            <v>0.7</v>
          </cell>
        </row>
        <row r="164">
          <cell r="A164" t="str">
            <v>Ristorante</v>
          </cell>
          <cell r="B164">
            <v>1</v>
          </cell>
        </row>
        <row r="165">
          <cell r="A165" t="str">
            <v>Impianti sportivi</v>
          </cell>
          <cell r="B165">
            <v>1</v>
          </cell>
        </row>
        <row r="166">
          <cell r="A166" t="str">
            <v>Negozi all'ingrosso e al dettaglio</v>
          </cell>
          <cell r="B166">
            <v>1</v>
          </cell>
        </row>
        <row r="167">
          <cell r="A167" t="str">
            <v>Fabbriche di produzione</v>
          </cell>
          <cell r="B167">
            <v>1</v>
          </cell>
        </row>
        <row r="171">
          <cell r="A171" t="str">
            <v>Ufficio</v>
          </cell>
          <cell r="B171">
            <v>15</v>
          </cell>
          <cell r="C171">
            <v>25</v>
          </cell>
        </row>
        <row r="172">
          <cell r="A172" t="str">
            <v>Scuola</v>
          </cell>
          <cell r="B172">
            <v>15</v>
          </cell>
          <cell r="C172">
            <v>25</v>
          </cell>
        </row>
        <row r="173">
          <cell r="A173" t="str">
            <v>Ospedale</v>
          </cell>
          <cell r="B173">
            <v>15</v>
          </cell>
          <cell r="C173">
            <v>35</v>
          </cell>
        </row>
        <row r="174">
          <cell r="A174" t="str">
            <v>Hotel</v>
          </cell>
          <cell r="B174">
            <v>10</v>
          </cell>
          <cell r="C174">
            <v>20</v>
          </cell>
        </row>
        <row r="175">
          <cell r="A175" t="str">
            <v>Ristorante</v>
          </cell>
          <cell r="B175">
            <v>10</v>
          </cell>
          <cell r="C175">
            <v>35</v>
          </cell>
        </row>
        <row r="176">
          <cell r="A176" t="str">
            <v>Impianti sportivi</v>
          </cell>
          <cell r="B176">
            <v>10</v>
          </cell>
          <cell r="C176">
            <v>30</v>
          </cell>
        </row>
        <row r="177">
          <cell r="A177" t="str">
            <v>Negozi all'ingrosso e al dettaglio</v>
          </cell>
          <cell r="B177">
            <v>15</v>
          </cell>
          <cell r="C177">
            <v>35</v>
          </cell>
        </row>
        <row r="178">
          <cell r="A178" t="str">
            <v>Fabbriche di produzione</v>
          </cell>
          <cell r="B178">
            <v>10</v>
          </cell>
          <cell r="C178">
            <v>30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nco (2)"/>
      <sheetName val="Dati tecnici (2)"/>
      <sheetName val="Elenco"/>
      <sheetName val="Dati tecnici"/>
      <sheetName val="Foglio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B3" t="str">
            <v>-</v>
          </cell>
          <cell r="D3" t="str">
            <v>-</v>
          </cell>
          <cell r="F3" t="str">
            <v>-</v>
          </cell>
        </row>
        <row r="4">
          <cell r="D4" t="str">
            <v>tetto piano</v>
          </cell>
          <cell r="F4" t="str">
            <v>SI</v>
          </cell>
        </row>
        <row r="5">
          <cell r="D5" t="str">
            <v>tetto a falde</v>
          </cell>
          <cell r="F5" t="str">
            <v>NO</v>
          </cell>
        </row>
        <row r="6">
          <cell r="D6" t="str">
            <v>facciata</v>
          </cell>
        </row>
        <row r="7">
          <cell r="D7" t="str">
            <v>a terra</v>
          </cell>
        </row>
        <row r="8">
          <cell r="D8" t="str">
            <v>altro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B1:L49"/>
  <sheetViews>
    <sheetView showGridLines="0" tabSelected="1" view="pageBreakPreview" zoomScale="70" zoomScaleNormal="70" zoomScaleSheetLayoutView="70" workbookViewId="0">
      <selection activeCell="J8" sqref="J8"/>
    </sheetView>
  </sheetViews>
  <sheetFormatPr defaultColWidth="9.140625" defaultRowHeight="15" x14ac:dyDescent="0.25"/>
  <cols>
    <col min="1" max="1" width="9.140625" style="22"/>
    <col min="2" max="2" width="12.85546875" style="19" customWidth="1"/>
    <col min="3" max="3" width="132.28515625" style="20" bestFit="1" customWidth="1"/>
    <col min="4" max="4" width="9.140625" style="20"/>
    <col min="5" max="5" width="1.85546875" style="20" customWidth="1"/>
    <col min="6" max="6" width="2.140625" style="20" customWidth="1"/>
    <col min="7" max="7" width="38.28515625" style="20" customWidth="1"/>
    <col min="8" max="8" width="10.7109375" style="21" customWidth="1"/>
    <col min="9" max="9" width="17.5703125" style="20" customWidth="1"/>
    <col min="10" max="10" width="21.42578125" style="22" customWidth="1"/>
    <col min="11" max="11" width="17.7109375" style="22" customWidth="1"/>
    <col min="12" max="12" width="26.85546875" style="22" bestFit="1" customWidth="1"/>
    <col min="13" max="16384" width="9.140625" style="22"/>
  </cols>
  <sheetData>
    <row r="1" spans="2:12" ht="7.9" customHeight="1" x14ac:dyDescent="0.25">
      <c r="B1" s="125"/>
      <c r="C1" s="125"/>
      <c r="D1" s="125"/>
      <c r="E1" s="125"/>
      <c r="F1" s="125"/>
      <c r="G1" s="125"/>
      <c r="H1" s="125"/>
      <c r="I1" s="125"/>
      <c r="J1" s="23"/>
    </row>
    <row r="2" spans="2:12" ht="55.15" customHeight="1" x14ac:dyDescent="0.25">
      <c r="B2" s="125" t="s">
        <v>52</v>
      </c>
      <c r="C2" s="125"/>
      <c r="D2" s="125"/>
      <c r="E2" s="125"/>
      <c r="F2" s="125"/>
      <c r="G2" s="125"/>
      <c r="H2" s="125"/>
      <c r="I2" s="125"/>
      <c r="J2" s="23"/>
    </row>
    <row r="3" spans="2:12" ht="20.45" customHeight="1" x14ac:dyDescent="0.25">
      <c r="B3" s="9" t="s">
        <v>0</v>
      </c>
      <c r="C3" s="9"/>
      <c r="D3" s="9"/>
      <c r="E3" s="9"/>
      <c r="F3" s="9"/>
      <c r="G3" s="9"/>
      <c r="H3" s="9"/>
      <c r="I3" s="9"/>
      <c r="J3" s="9"/>
    </row>
    <row r="4" spans="2:12" ht="20.45" customHeight="1" x14ac:dyDescent="0.25">
      <c r="B4" s="11" t="s">
        <v>57</v>
      </c>
      <c r="C4" s="11"/>
      <c r="D4" s="11"/>
      <c r="E4" s="11"/>
      <c r="F4" s="11"/>
      <c r="G4" s="11"/>
      <c r="H4" s="11"/>
      <c r="I4" s="11"/>
      <c r="J4" s="11"/>
    </row>
    <row r="6" spans="2:12" ht="36" customHeight="1" x14ac:dyDescent="0.25">
      <c r="B6" s="70" t="s">
        <v>1</v>
      </c>
      <c r="C6" s="71" t="s">
        <v>2</v>
      </c>
      <c r="D6" s="72" t="s">
        <v>3</v>
      </c>
      <c r="E6" s="71"/>
      <c r="F6" s="71"/>
      <c r="G6" s="73"/>
      <c r="H6" s="74" t="s">
        <v>4</v>
      </c>
      <c r="I6" s="75" t="s">
        <v>5</v>
      </c>
      <c r="J6" s="76" t="s">
        <v>6</v>
      </c>
      <c r="K6" s="24"/>
      <c r="L6" s="24"/>
    </row>
    <row r="7" spans="2:12" ht="24" customHeight="1" x14ac:dyDescent="0.25">
      <c r="B7" s="25"/>
      <c r="C7" s="26" t="s">
        <v>7</v>
      </c>
      <c r="D7" s="26"/>
      <c r="E7" s="27"/>
      <c r="F7" s="27"/>
      <c r="G7" s="28"/>
      <c r="H7" s="29" t="s">
        <v>8</v>
      </c>
      <c r="I7" s="17">
        <v>263358</v>
      </c>
      <c r="J7" s="17">
        <v>263358</v>
      </c>
      <c r="K7" s="24"/>
      <c r="L7" s="24"/>
    </row>
    <row r="8" spans="2:12" ht="24" customHeight="1" x14ac:dyDescent="0.25">
      <c r="B8" s="25" t="s">
        <v>79</v>
      </c>
      <c r="C8" s="26" t="s">
        <v>78</v>
      </c>
      <c r="D8" s="26"/>
      <c r="E8" s="27"/>
      <c r="F8" s="27"/>
      <c r="G8" s="28"/>
      <c r="H8" s="29" t="s">
        <v>8</v>
      </c>
      <c r="I8" s="17">
        <v>229813</v>
      </c>
      <c r="J8" s="120"/>
    </row>
    <row r="9" spans="2:12" ht="24" customHeight="1" x14ac:dyDescent="0.25">
      <c r="B9" s="25" t="s">
        <v>79</v>
      </c>
      <c r="C9" s="26" t="s">
        <v>9</v>
      </c>
      <c r="D9" s="26"/>
      <c r="E9" s="27"/>
      <c r="F9" s="27"/>
      <c r="G9" s="28"/>
      <c r="H9" s="29" t="s">
        <v>10</v>
      </c>
      <c r="I9" s="17">
        <v>34826</v>
      </c>
      <c r="J9" s="120"/>
    </row>
    <row r="10" spans="2:12" x14ac:dyDescent="0.25">
      <c r="J10" s="20"/>
    </row>
    <row r="11" spans="2:12" ht="24" customHeight="1" x14ac:dyDescent="0.25">
      <c r="C11" s="30" t="s">
        <v>11</v>
      </c>
      <c r="D11" s="31"/>
      <c r="E11" s="31"/>
      <c r="F11" s="31"/>
      <c r="G11" s="31"/>
      <c r="H11" s="32"/>
      <c r="I11" s="31"/>
      <c r="J11" s="33"/>
    </row>
    <row r="12" spans="2:12" ht="24" customHeight="1" x14ac:dyDescent="0.35">
      <c r="B12" s="84" t="s">
        <v>73</v>
      </c>
      <c r="C12" s="26" t="s">
        <v>12</v>
      </c>
      <c r="D12" s="26"/>
      <c r="E12" s="27"/>
      <c r="F12" s="27"/>
      <c r="G12" s="28"/>
      <c r="H12" s="29" t="s">
        <v>13</v>
      </c>
      <c r="I12" s="34">
        <v>0.62840099999999999</v>
      </c>
      <c r="J12" s="121"/>
    </row>
    <row r="13" spans="2:12" ht="24" customHeight="1" x14ac:dyDescent="0.35">
      <c r="B13" s="84" t="s">
        <v>74</v>
      </c>
      <c r="C13" s="26" t="s">
        <v>14</v>
      </c>
      <c r="D13" s="26"/>
      <c r="E13" s="27"/>
      <c r="F13" s="27"/>
      <c r="G13" s="28"/>
      <c r="H13" s="29" t="s">
        <v>15</v>
      </c>
      <c r="I13" s="34">
        <v>0.19089999999999999</v>
      </c>
      <c r="J13" s="121"/>
    </row>
    <row r="14" spans="2:12" x14ac:dyDescent="0.25">
      <c r="J14" s="35"/>
    </row>
    <row r="15" spans="2:12" ht="24" customHeight="1" x14ac:dyDescent="0.25">
      <c r="C15" s="30" t="s">
        <v>16</v>
      </c>
      <c r="D15" s="31"/>
      <c r="E15" s="31"/>
      <c r="F15" s="31"/>
      <c r="G15" s="31"/>
      <c r="H15" s="32"/>
      <c r="I15" s="31"/>
      <c r="J15" s="33"/>
    </row>
    <row r="16" spans="2:12" ht="24" customHeight="1" x14ac:dyDescent="0.35">
      <c r="B16" s="82" t="s">
        <v>58</v>
      </c>
      <c r="C16" s="101" t="s">
        <v>59</v>
      </c>
      <c r="D16" s="99"/>
      <c r="E16" s="27"/>
      <c r="F16" s="27"/>
      <c r="G16" s="27"/>
      <c r="H16" s="100" t="s">
        <v>17</v>
      </c>
      <c r="I16" s="1">
        <f>I7*I12</f>
        <v>165494.43055799999</v>
      </c>
      <c r="J16" s="1">
        <f>J7*J12</f>
        <v>0</v>
      </c>
    </row>
    <row r="17" spans="2:12" ht="24" customHeight="1" x14ac:dyDescent="0.35">
      <c r="B17" s="82" t="s">
        <v>53</v>
      </c>
      <c r="C17" s="101" t="s">
        <v>62</v>
      </c>
      <c r="D17" s="42"/>
      <c r="E17" s="40"/>
      <c r="F17" s="40"/>
      <c r="G17" s="40"/>
      <c r="H17" s="97" t="s">
        <v>17</v>
      </c>
      <c r="I17" s="1">
        <f>I8*I12</f>
        <v>144414.71901299999</v>
      </c>
      <c r="J17" s="1">
        <f>J8*J12</f>
        <v>0</v>
      </c>
    </row>
    <row r="18" spans="2:12" ht="24" customHeight="1" x14ac:dyDescent="0.35">
      <c r="B18" s="82" t="s">
        <v>60</v>
      </c>
      <c r="C18" s="101" t="s">
        <v>61</v>
      </c>
      <c r="D18" s="42"/>
      <c r="E18" s="40"/>
      <c r="F18" s="40"/>
      <c r="G18" s="40"/>
      <c r="H18" s="97" t="s">
        <v>17</v>
      </c>
      <c r="I18" s="1"/>
      <c r="J18" s="1"/>
    </row>
    <row r="19" spans="2:12" ht="24" customHeight="1" x14ac:dyDescent="0.35">
      <c r="B19" s="82" t="s">
        <v>54</v>
      </c>
      <c r="C19" s="101" t="s">
        <v>63</v>
      </c>
      <c r="D19" s="42"/>
      <c r="E19" s="40"/>
      <c r="F19" s="40"/>
      <c r="G19" s="40"/>
      <c r="H19" s="97" t="s">
        <v>17</v>
      </c>
      <c r="I19" s="1">
        <f>I9*I13</f>
        <v>6648.2833999999993</v>
      </c>
      <c r="J19" s="1">
        <f>J9*J13</f>
        <v>0</v>
      </c>
    </row>
    <row r="20" spans="2:12" ht="24" customHeight="1" x14ac:dyDescent="0.35">
      <c r="B20" s="82" t="s">
        <v>75</v>
      </c>
      <c r="C20" s="101" t="s">
        <v>70</v>
      </c>
      <c r="D20" s="42"/>
      <c r="E20" s="40"/>
      <c r="F20" s="40"/>
      <c r="G20" s="40"/>
      <c r="H20" s="97" t="s">
        <v>17</v>
      </c>
      <c r="I20" s="1">
        <v>151061.31</v>
      </c>
      <c r="J20" s="120"/>
    </row>
    <row r="21" spans="2:12" ht="24" customHeight="1" x14ac:dyDescent="0.35">
      <c r="B21" s="83" t="s">
        <v>65</v>
      </c>
      <c r="C21" s="101" t="s">
        <v>66</v>
      </c>
      <c r="D21" s="39"/>
      <c r="E21" s="40"/>
      <c r="F21" s="40"/>
      <c r="G21" s="40"/>
      <c r="H21" s="97" t="s">
        <v>17</v>
      </c>
      <c r="I21" s="1">
        <f>'SM All OFF 2-2'!D11</f>
        <v>69162.83</v>
      </c>
      <c r="J21" s="1" t="str">
        <f>IF(J12&lt;&gt;"", 'SM All OFF 2-2'!E11, "")</f>
        <v/>
      </c>
    </row>
    <row r="22" spans="2:12" ht="24" customHeight="1" x14ac:dyDescent="0.3">
      <c r="B22" s="83" t="s">
        <v>19</v>
      </c>
      <c r="C22" s="101" t="s">
        <v>20</v>
      </c>
      <c r="D22" s="42" t="s">
        <v>21</v>
      </c>
      <c r="E22" s="98"/>
      <c r="F22" s="98"/>
      <c r="G22" s="98"/>
      <c r="H22" s="97" t="s">
        <v>17</v>
      </c>
      <c r="I22" s="38">
        <v>4531.84</v>
      </c>
      <c r="J22" s="4">
        <f>I22</f>
        <v>4531.84</v>
      </c>
    </row>
    <row r="23" spans="2:12" ht="24" customHeight="1" x14ac:dyDescent="0.35">
      <c r="B23" s="83" t="s">
        <v>55</v>
      </c>
      <c r="C23" s="101" t="s">
        <v>56</v>
      </c>
      <c r="D23" s="42" t="s">
        <v>21</v>
      </c>
      <c r="E23" s="43"/>
      <c r="F23" s="43"/>
      <c r="G23" s="43"/>
      <c r="H23" s="97" t="s">
        <v>17</v>
      </c>
      <c r="I23" s="38">
        <v>1669.17</v>
      </c>
      <c r="J23" s="4">
        <f>I23</f>
        <v>1669.17</v>
      </c>
    </row>
    <row r="24" spans="2:12" ht="24" customHeight="1" x14ac:dyDescent="0.25">
      <c r="G24" s="45" t="s">
        <v>22</v>
      </c>
      <c r="H24" s="46"/>
      <c r="I24" s="2">
        <f>I16+I18+I20+I22</f>
        <v>321087.58055800002</v>
      </c>
      <c r="J24" s="3" t="str">
        <f>IF(J12&lt;&gt;"",J16+J18+J20+J22,"")</f>
        <v/>
      </c>
    </row>
    <row r="25" spans="2:12" ht="24" customHeight="1" x14ac:dyDescent="0.25">
      <c r="G25" s="45" t="s">
        <v>23</v>
      </c>
      <c r="H25" s="46"/>
      <c r="I25" s="2">
        <f>I17+I19+I20+I21+I22+I23</f>
        <v>377488.152413</v>
      </c>
      <c r="J25" s="3" t="str">
        <f>IF(J12&lt;&gt;"",J17+J19+J20++J21+J22+J23,"")</f>
        <v/>
      </c>
    </row>
    <row r="26" spans="2:12" ht="23.45" customHeight="1" x14ac:dyDescent="0.25">
      <c r="I26" s="47"/>
      <c r="J26" s="48"/>
    </row>
    <row r="27" spans="2:12" ht="24" customHeight="1" x14ac:dyDescent="0.25">
      <c r="C27" s="30" t="s">
        <v>24</v>
      </c>
      <c r="D27" s="31"/>
      <c r="E27" s="31"/>
      <c r="F27" s="31"/>
      <c r="G27" s="31"/>
      <c r="H27" s="32"/>
      <c r="I27" s="49"/>
      <c r="J27" s="50"/>
    </row>
    <row r="28" spans="2:12" ht="24" customHeight="1" x14ac:dyDescent="0.35">
      <c r="B28" s="51" t="s">
        <v>25</v>
      </c>
      <c r="C28" s="36" t="s">
        <v>26</v>
      </c>
      <c r="D28" s="85" t="s">
        <v>77</v>
      </c>
      <c r="E28" s="87"/>
      <c r="F28" s="87"/>
      <c r="G28" s="88"/>
      <c r="H28" s="52" t="s">
        <v>18</v>
      </c>
      <c r="I28" s="4">
        <f>I16+I17*8+I18+I19*8</f>
        <v>1373998.4498619998</v>
      </c>
      <c r="J28" s="4">
        <f>IF(J16&lt;&gt;"", J16+J17*8+J19*8, "")</f>
        <v>0</v>
      </c>
    </row>
    <row r="29" spans="2:12" ht="24" customHeight="1" x14ac:dyDescent="0.35">
      <c r="B29" s="51" t="s">
        <v>27</v>
      </c>
      <c r="C29" s="37" t="s">
        <v>28</v>
      </c>
      <c r="D29" s="89" t="s">
        <v>76</v>
      </c>
      <c r="E29" s="90"/>
      <c r="F29" s="90"/>
      <c r="G29" s="91"/>
      <c r="H29" s="53"/>
      <c r="I29" s="4">
        <f>I20*9</f>
        <v>1359551.79</v>
      </c>
      <c r="J29" s="4">
        <f>IF(J16&lt;&gt;"",J20*9, "")</f>
        <v>0</v>
      </c>
    </row>
    <row r="30" spans="2:12" ht="24" customHeight="1" x14ac:dyDescent="0.35">
      <c r="B30" s="51" t="s">
        <v>29</v>
      </c>
      <c r="C30" s="39" t="s">
        <v>30</v>
      </c>
      <c r="D30" s="86" t="s">
        <v>67</v>
      </c>
      <c r="E30" s="92"/>
      <c r="F30" s="92"/>
      <c r="G30" s="93"/>
      <c r="H30" s="54"/>
      <c r="I30" s="4">
        <f>I21*8</f>
        <v>553302.64</v>
      </c>
      <c r="J30" s="4" t="str">
        <f>IF(J12&lt;&gt;"", J21*8, "")</f>
        <v/>
      </c>
    </row>
    <row r="31" spans="2:12" ht="24" customHeight="1" x14ac:dyDescent="0.25">
      <c r="I31" s="55"/>
      <c r="J31" s="48"/>
    </row>
    <row r="32" spans="2:12" s="59" customFormat="1" ht="24" customHeight="1" x14ac:dyDescent="0.25">
      <c r="B32" s="56"/>
      <c r="C32" s="107" t="s">
        <v>31</v>
      </c>
      <c r="D32" s="126" t="s">
        <v>32</v>
      </c>
      <c r="E32" s="127"/>
      <c r="F32" s="127"/>
      <c r="G32" s="128"/>
      <c r="H32" s="57" t="s">
        <v>18</v>
      </c>
      <c r="I32" s="58">
        <f>I30*40/100</f>
        <v>221321.05600000001</v>
      </c>
      <c r="J32" s="18"/>
      <c r="K32" s="22"/>
      <c r="L32" s="22"/>
    </row>
    <row r="33" spans="2:12" s="59" customFormat="1" ht="24" customHeight="1" x14ac:dyDescent="0.25">
      <c r="B33" s="60"/>
      <c r="C33" s="61" t="s">
        <v>71</v>
      </c>
      <c r="D33" s="61" t="s">
        <v>33</v>
      </c>
      <c r="E33" s="62"/>
      <c r="F33" s="62"/>
      <c r="G33" s="63"/>
      <c r="H33" s="64" t="s">
        <v>18</v>
      </c>
      <c r="I33" s="65"/>
      <c r="J33" s="108"/>
      <c r="K33" s="22"/>
      <c r="L33" s="22"/>
    </row>
    <row r="34" spans="2:12" x14ac:dyDescent="0.25">
      <c r="I34" s="55"/>
      <c r="J34" s="48"/>
    </row>
    <row r="35" spans="2:12" x14ac:dyDescent="0.25">
      <c r="I35" s="55"/>
      <c r="J35" s="48"/>
    </row>
    <row r="36" spans="2:12" ht="24" customHeight="1" x14ac:dyDescent="0.25">
      <c r="C36" s="30" t="s">
        <v>34</v>
      </c>
      <c r="D36" s="31"/>
      <c r="E36" s="31"/>
      <c r="F36" s="31"/>
      <c r="G36" s="31"/>
      <c r="H36" s="32"/>
      <c r="I36" s="66"/>
      <c r="J36" s="50"/>
    </row>
    <row r="37" spans="2:12" ht="24" customHeight="1" x14ac:dyDescent="0.3">
      <c r="B37" s="83" t="s">
        <v>35</v>
      </c>
      <c r="C37" s="26" t="s">
        <v>36</v>
      </c>
      <c r="D37" s="103" t="s">
        <v>37</v>
      </c>
      <c r="E37" s="27"/>
      <c r="F37" s="27"/>
      <c r="G37" s="28"/>
      <c r="H37" s="104" t="s">
        <v>18</v>
      </c>
      <c r="I37" s="4">
        <f>SUM(I28:I30)</f>
        <v>3286852.8798619998</v>
      </c>
      <c r="J37" s="4">
        <f>IF(J16&lt;&gt;"",SUM(J28:J30),"")</f>
        <v>0</v>
      </c>
    </row>
    <row r="38" spans="2:12" ht="24" customHeight="1" x14ac:dyDescent="0.35">
      <c r="B38" s="83" t="s">
        <v>38</v>
      </c>
      <c r="C38" s="39" t="s">
        <v>39</v>
      </c>
      <c r="D38" s="86" t="s">
        <v>72</v>
      </c>
      <c r="E38" s="40"/>
      <c r="F38" s="40"/>
      <c r="G38" s="41"/>
      <c r="H38" s="67" t="s">
        <v>18</v>
      </c>
      <c r="I38" s="102">
        <v>54140</v>
      </c>
      <c r="J38" s="4">
        <f>I38</f>
        <v>54140</v>
      </c>
    </row>
    <row r="39" spans="2:12" ht="10.9" customHeight="1" thickBot="1" x14ac:dyDescent="0.3">
      <c r="B39" s="77"/>
      <c r="C39" s="78"/>
      <c r="D39" s="78"/>
      <c r="E39" s="78"/>
      <c r="F39" s="78"/>
      <c r="G39" s="78"/>
      <c r="H39" s="105"/>
      <c r="I39" s="79"/>
      <c r="J39" s="79"/>
    </row>
    <row r="40" spans="2:12" ht="24" customHeight="1" thickBot="1" x14ac:dyDescent="0.3">
      <c r="D40" s="124" t="s">
        <v>51</v>
      </c>
      <c r="E40" s="124"/>
      <c r="F40" s="124"/>
      <c r="G40" s="124"/>
      <c r="H40" s="124"/>
      <c r="I40" s="124"/>
      <c r="J40" s="123" t="str">
        <f>IF(J12&lt;&gt;"",(I37-J37)/I37,"")</f>
        <v/>
      </c>
    </row>
    <row r="41" spans="2:12" ht="15.75" x14ac:dyDescent="0.25">
      <c r="C41" s="68"/>
      <c r="I41" s="55"/>
      <c r="J41" s="44"/>
    </row>
    <row r="44" spans="2:12" x14ac:dyDescent="0.25">
      <c r="G44" s="21" t="s">
        <v>40</v>
      </c>
      <c r="H44" s="40"/>
      <c r="I44" s="40"/>
      <c r="J44" s="69"/>
    </row>
    <row r="45" spans="2:12" ht="19.899999999999999" customHeight="1" x14ac:dyDescent="0.25">
      <c r="H45" s="20"/>
    </row>
    <row r="46" spans="2:12" ht="19.899999999999999" customHeight="1" x14ac:dyDescent="0.25">
      <c r="G46" s="21" t="s">
        <v>41</v>
      </c>
      <c r="H46" s="40"/>
      <c r="I46" s="40"/>
      <c r="J46" s="69"/>
    </row>
    <row r="47" spans="2:12" ht="20.45" customHeight="1" x14ac:dyDescent="0.25">
      <c r="G47" s="21"/>
      <c r="H47" s="20"/>
    </row>
    <row r="48" spans="2:12" ht="20.45" customHeight="1" x14ac:dyDescent="0.25">
      <c r="G48" s="21" t="s">
        <v>42</v>
      </c>
      <c r="H48" s="40"/>
      <c r="I48" s="40"/>
      <c r="J48" s="69"/>
    </row>
    <row r="49" ht="30.6" customHeight="1" x14ac:dyDescent="0.25"/>
  </sheetData>
  <sheetProtection algorithmName="SHA-512" hashValue="5xAM7l/XKiOUX3vrrkqkdOX/91S3qdB7cjht2bbjFpW2yOf8+auw8B/ZE0rfHC0XownrxQpRggsJMegSHCya8w==" saltValue="E6QCb0H6HrqJBh6EimNq2w==" spinCount="100000" sheet="1" objects="1" scenarios="1" selectLockedCells="1"/>
  <mergeCells count="4">
    <mergeCell ref="D40:I40"/>
    <mergeCell ref="B1:I1"/>
    <mergeCell ref="B2:I2"/>
    <mergeCell ref="D32:G32"/>
  </mergeCells>
  <dataValidations count="1">
    <dataValidation type="custom" allowBlank="1" showInputMessage="1" showErrorMessage="1" sqref="J65545:J65547 JF65545:JF65547 TB65545:TB65547 ACX65545:ACX65547 AMT65545:AMT65547 AWP65545:AWP65547 BGL65545:BGL65547 BQH65545:BQH65547 CAD65545:CAD65547 CJZ65545:CJZ65547 CTV65545:CTV65547 DDR65545:DDR65547 DNN65545:DNN65547 DXJ65545:DXJ65547 EHF65545:EHF65547 ERB65545:ERB65547 FAX65545:FAX65547 FKT65545:FKT65547 FUP65545:FUP65547 GEL65545:GEL65547 GOH65545:GOH65547 GYD65545:GYD65547 HHZ65545:HHZ65547 HRV65545:HRV65547 IBR65545:IBR65547 ILN65545:ILN65547 IVJ65545:IVJ65547 JFF65545:JFF65547 JPB65545:JPB65547 JYX65545:JYX65547 KIT65545:KIT65547 KSP65545:KSP65547 LCL65545:LCL65547 LMH65545:LMH65547 LWD65545:LWD65547 MFZ65545:MFZ65547 MPV65545:MPV65547 MZR65545:MZR65547 NJN65545:NJN65547 NTJ65545:NTJ65547 ODF65545:ODF65547 ONB65545:ONB65547 OWX65545:OWX65547 PGT65545:PGT65547 PQP65545:PQP65547 QAL65545:QAL65547 QKH65545:QKH65547 QUD65545:QUD65547 RDZ65545:RDZ65547 RNV65545:RNV65547 RXR65545:RXR65547 SHN65545:SHN65547 SRJ65545:SRJ65547 TBF65545:TBF65547 TLB65545:TLB65547 TUX65545:TUX65547 UET65545:UET65547 UOP65545:UOP65547 UYL65545:UYL65547 VIH65545:VIH65547 VSD65545:VSD65547 WBZ65545:WBZ65547 WLV65545:WLV65547 WVR65545:WVR65547 J131081:J131083 JF131081:JF131083 TB131081:TB131083 ACX131081:ACX131083 AMT131081:AMT131083 AWP131081:AWP131083 BGL131081:BGL131083 BQH131081:BQH131083 CAD131081:CAD131083 CJZ131081:CJZ131083 CTV131081:CTV131083 DDR131081:DDR131083 DNN131081:DNN131083 DXJ131081:DXJ131083 EHF131081:EHF131083 ERB131081:ERB131083 FAX131081:FAX131083 FKT131081:FKT131083 FUP131081:FUP131083 GEL131081:GEL131083 GOH131081:GOH131083 GYD131081:GYD131083 HHZ131081:HHZ131083 HRV131081:HRV131083 IBR131081:IBR131083 ILN131081:ILN131083 IVJ131081:IVJ131083 JFF131081:JFF131083 JPB131081:JPB131083 JYX131081:JYX131083 KIT131081:KIT131083 KSP131081:KSP131083 LCL131081:LCL131083 LMH131081:LMH131083 LWD131081:LWD131083 MFZ131081:MFZ131083 MPV131081:MPV131083 MZR131081:MZR131083 NJN131081:NJN131083 NTJ131081:NTJ131083 ODF131081:ODF131083 ONB131081:ONB131083 OWX131081:OWX131083 PGT131081:PGT131083 PQP131081:PQP131083 QAL131081:QAL131083 QKH131081:QKH131083 QUD131081:QUD131083 RDZ131081:RDZ131083 RNV131081:RNV131083 RXR131081:RXR131083 SHN131081:SHN131083 SRJ131081:SRJ131083 TBF131081:TBF131083 TLB131081:TLB131083 TUX131081:TUX131083 UET131081:UET131083 UOP131081:UOP131083 UYL131081:UYL131083 VIH131081:VIH131083 VSD131081:VSD131083 WBZ131081:WBZ131083 WLV131081:WLV131083 WVR131081:WVR131083 J196617:J196619 JF196617:JF196619 TB196617:TB196619 ACX196617:ACX196619 AMT196617:AMT196619 AWP196617:AWP196619 BGL196617:BGL196619 BQH196617:BQH196619 CAD196617:CAD196619 CJZ196617:CJZ196619 CTV196617:CTV196619 DDR196617:DDR196619 DNN196617:DNN196619 DXJ196617:DXJ196619 EHF196617:EHF196619 ERB196617:ERB196619 FAX196617:FAX196619 FKT196617:FKT196619 FUP196617:FUP196619 GEL196617:GEL196619 GOH196617:GOH196619 GYD196617:GYD196619 HHZ196617:HHZ196619 HRV196617:HRV196619 IBR196617:IBR196619 ILN196617:ILN196619 IVJ196617:IVJ196619 JFF196617:JFF196619 JPB196617:JPB196619 JYX196617:JYX196619 KIT196617:KIT196619 KSP196617:KSP196619 LCL196617:LCL196619 LMH196617:LMH196619 LWD196617:LWD196619 MFZ196617:MFZ196619 MPV196617:MPV196619 MZR196617:MZR196619 NJN196617:NJN196619 NTJ196617:NTJ196619 ODF196617:ODF196619 ONB196617:ONB196619 OWX196617:OWX196619 PGT196617:PGT196619 PQP196617:PQP196619 QAL196617:QAL196619 QKH196617:QKH196619 QUD196617:QUD196619 RDZ196617:RDZ196619 RNV196617:RNV196619 RXR196617:RXR196619 SHN196617:SHN196619 SRJ196617:SRJ196619 TBF196617:TBF196619 TLB196617:TLB196619 TUX196617:TUX196619 UET196617:UET196619 UOP196617:UOP196619 UYL196617:UYL196619 VIH196617:VIH196619 VSD196617:VSD196619 WBZ196617:WBZ196619 WLV196617:WLV196619 WVR196617:WVR196619 J262153:J262155 JF262153:JF262155 TB262153:TB262155 ACX262153:ACX262155 AMT262153:AMT262155 AWP262153:AWP262155 BGL262153:BGL262155 BQH262153:BQH262155 CAD262153:CAD262155 CJZ262153:CJZ262155 CTV262153:CTV262155 DDR262153:DDR262155 DNN262153:DNN262155 DXJ262153:DXJ262155 EHF262153:EHF262155 ERB262153:ERB262155 FAX262153:FAX262155 FKT262153:FKT262155 FUP262153:FUP262155 GEL262153:GEL262155 GOH262153:GOH262155 GYD262153:GYD262155 HHZ262153:HHZ262155 HRV262153:HRV262155 IBR262153:IBR262155 ILN262153:ILN262155 IVJ262153:IVJ262155 JFF262153:JFF262155 JPB262153:JPB262155 JYX262153:JYX262155 KIT262153:KIT262155 KSP262153:KSP262155 LCL262153:LCL262155 LMH262153:LMH262155 LWD262153:LWD262155 MFZ262153:MFZ262155 MPV262153:MPV262155 MZR262153:MZR262155 NJN262153:NJN262155 NTJ262153:NTJ262155 ODF262153:ODF262155 ONB262153:ONB262155 OWX262153:OWX262155 PGT262153:PGT262155 PQP262153:PQP262155 QAL262153:QAL262155 QKH262153:QKH262155 QUD262153:QUD262155 RDZ262153:RDZ262155 RNV262153:RNV262155 RXR262153:RXR262155 SHN262153:SHN262155 SRJ262153:SRJ262155 TBF262153:TBF262155 TLB262153:TLB262155 TUX262153:TUX262155 UET262153:UET262155 UOP262153:UOP262155 UYL262153:UYL262155 VIH262153:VIH262155 VSD262153:VSD262155 WBZ262153:WBZ262155 WLV262153:WLV262155 WVR262153:WVR262155 J327689:J327691 JF327689:JF327691 TB327689:TB327691 ACX327689:ACX327691 AMT327689:AMT327691 AWP327689:AWP327691 BGL327689:BGL327691 BQH327689:BQH327691 CAD327689:CAD327691 CJZ327689:CJZ327691 CTV327689:CTV327691 DDR327689:DDR327691 DNN327689:DNN327691 DXJ327689:DXJ327691 EHF327689:EHF327691 ERB327689:ERB327691 FAX327689:FAX327691 FKT327689:FKT327691 FUP327689:FUP327691 GEL327689:GEL327691 GOH327689:GOH327691 GYD327689:GYD327691 HHZ327689:HHZ327691 HRV327689:HRV327691 IBR327689:IBR327691 ILN327689:ILN327691 IVJ327689:IVJ327691 JFF327689:JFF327691 JPB327689:JPB327691 JYX327689:JYX327691 KIT327689:KIT327691 KSP327689:KSP327691 LCL327689:LCL327691 LMH327689:LMH327691 LWD327689:LWD327691 MFZ327689:MFZ327691 MPV327689:MPV327691 MZR327689:MZR327691 NJN327689:NJN327691 NTJ327689:NTJ327691 ODF327689:ODF327691 ONB327689:ONB327691 OWX327689:OWX327691 PGT327689:PGT327691 PQP327689:PQP327691 QAL327689:QAL327691 QKH327689:QKH327691 QUD327689:QUD327691 RDZ327689:RDZ327691 RNV327689:RNV327691 RXR327689:RXR327691 SHN327689:SHN327691 SRJ327689:SRJ327691 TBF327689:TBF327691 TLB327689:TLB327691 TUX327689:TUX327691 UET327689:UET327691 UOP327689:UOP327691 UYL327689:UYL327691 VIH327689:VIH327691 VSD327689:VSD327691 WBZ327689:WBZ327691 WLV327689:WLV327691 WVR327689:WVR327691 J393225:J393227 JF393225:JF393227 TB393225:TB393227 ACX393225:ACX393227 AMT393225:AMT393227 AWP393225:AWP393227 BGL393225:BGL393227 BQH393225:BQH393227 CAD393225:CAD393227 CJZ393225:CJZ393227 CTV393225:CTV393227 DDR393225:DDR393227 DNN393225:DNN393227 DXJ393225:DXJ393227 EHF393225:EHF393227 ERB393225:ERB393227 FAX393225:FAX393227 FKT393225:FKT393227 FUP393225:FUP393227 GEL393225:GEL393227 GOH393225:GOH393227 GYD393225:GYD393227 HHZ393225:HHZ393227 HRV393225:HRV393227 IBR393225:IBR393227 ILN393225:ILN393227 IVJ393225:IVJ393227 JFF393225:JFF393227 JPB393225:JPB393227 JYX393225:JYX393227 KIT393225:KIT393227 KSP393225:KSP393227 LCL393225:LCL393227 LMH393225:LMH393227 LWD393225:LWD393227 MFZ393225:MFZ393227 MPV393225:MPV393227 MZR393225:MZR393227 NJN393225:NJN393227 NTJ393225:NTJ393227 ODF393225:ODF393227 ONB393225:ONB393227 OWX393225:OWX393227 PGT393225:PGT393227 PQP393225:PQP393227 QAL393225:QAL393227 QKH393225:QKH393227 QUD393225:QUD393227 RDZ393225:RDZ393227 RNV393225:RNV393227 RXR393225:RXR393227 SHN393225:SHN393227 SRJ393225:SRJ393227 TBF393225:TBF393227 TLB393225:TLB393227 TUX393225:TUX393227 UET393225:UET393227 UOP393225:UOP393227 UYL393225:UYL393227 VIH393225:VIH393227 VSD393225:VSD393227 WBZ393225:WBZ393227 WLV393225:WLV393227 WVR393225:WVR393227 J458761:J458763 JF458761:JF458763 TB458761:TB458763 ACX458761:ACX458763 AMT458761:AMT458763 AWP458761:AWP458763 BGL458761:BGL458763 BQH458761:BQH458763 CAD458761:CAD458763 CJZ458761:CJZ458763 CTV458761:CTV458763 DDR458761:DDR458763 DNN458761:DNN458763 DXJ458761:DXJ458763 EHF458761:EHF458763 ERB458761:ERB458763 FAX458761:FAX458763 FKT458761:FKT458763 FUP458761:FUP458763 GEL458761:GEL458763 GOH458761:GOH458763 GYD458761:GYD458763 HHZ458761:HHZ458763 HRV458761:HRV458763 IBR458761:IBR458763 ILN458761:ILN458763 IVJ458761:IVJ458763 JFF458761:JFF458763 JPB458761:JPB458763 JYX458761:JYX458763 KIT458761:KIT458763 KSP458761:KSP458763 LCL458761:LCL458763 LMH458761:LMH458763 LWD458761:LWD458763 MFZ458761:MFZ458763 MPV458761:MPV458763 MZR458761:MZR458763 NJN458761:NJN458763 NTJ458761:NTJ458763 ODF458761:ODF458763 ONB458761:ONB458763 OWX458761:OWX458763 PGT458761:PGT458763 PQP458761:PQP458763 QAL458761:QAL458763 QKH458761:QKH458763 QUD458761:QUD458763 RDZ458761:RDZ458763 RNV458761:RNV458763 RXR458761:RXR458763 SHN458761:SHN458763 SRJ458761:SRJ458763 TBF458761:TBF458763 TLB458761:TLB458763 TUX458761:TUX458763 UET458761:UET458763 UOP458761:UOP458763 UYL458761:UYL458763 VIH458761:VIH458763 VSD458761:VSD458763 WBZ458761:WBZ458763 WLV458761:WLV458763 WVR458761:WVR458763 J524297:J524299 JF524297:JF524299 TB524297:TB524299 ACX524297:ACX524299 AMT524297:AMT524299 AWP524297:AWP524299 BGL524297:BGL524299 BQH524297:BQH524299 CAD524297:CAD524299 CJZ524297:CJZ524299 CTV524297:CTV524299 DDR524297:DDR524299 DNN524297:DNN524299 DXJ524297:DXJ524299 EHF524297:EHF524299 ERB524297:ERB524299 FAX524297:FAX524299 FKT524297:FKT524299 FUP524297:FUP524299 GEL524297:GEL524299 GOH524297:GOH524299 GYD524297:GYD524299 HHZ524297:HHZ524299 HRV524297:HRV524299 IBR524297:IBR524299 ILN524297:ILN524299 IVJ524297:IVJ524299 JFF524297:JFF524299 JPB524297:JPB524299 JYX524297:JYX524299 KIT524297:KIT524299 KSP524297:KSP524299 LCL524297:LCL524299 LMH524297:LMH524299 LWD524297:LWD524299 MFZ524297:MFZ524299 MPV524297:MPV524299 MZR524297:MZR524299 NJN524297:NJN524299 NTJ524297:NTJ524299 ODF524297:ODF524299 ONB524297:ONB524299 OWX524297:OWX524299 PGT524297:PGT524299 PQP524297:PQP524299 QAL524297:QAL524299 QKH524297:QKH524299 QUD524297:QUD524299 RDZ524297:RDZ524299 RNV524297:RNV524299 RXR524297:RXR524299 SHN524297:SHN524299 SRJ524297:SRJ524299 TBF524297:TBF524299 TLB524297:TLB524299 TUX524297:TUX524299 UET524297:UET524299 UOP524297:UOP524299 UYL524297:UYL524299 VIH524297:VIH524299 VSD524297:VSD524299 WBZ524297:WBZ524299 WLV524297:WLV524299 WVR524297:WVR524299 J589833:J589835 JF589833:JF589835 TB589833:TB589835 ACX589833:ACX589835 AMT589833:AMT589835 AWP589833:AWP589835 BGL589833:BGL589835 BQH589833:BQH589835 CAD589833:CAD589835 CJZ589833:CJZ589835 CTV589833:CTV589835 DDR589833:DDR589835 DNN589833:DNN589835 DXJ589833:DXJ589835 EHF589833:EHF589835 ERB589833:ERB589835 FAX589833:FAX589835 FKT589833:FKT589835 FUP589833:FUP589835 GEL589833:GEL589835 GOH589833:GOH589835 GYD589833:GYD589835 HHZ589833:HHZ589835 HRV589833:HRV589835 IBR589833:IBR589835 ILN589833:ILN589835 IVJ589833:IVJ589835 JFF589833:JFF589835 JPB589833:JPB589835 JYX589833:JYX589835 KIT589833:KIT589835 KSP589833:KSP589835 LCL589833:LCL589835 LMH589833:LMH589835 LWD589833:LWD589835 MFZ589833:MFZ589835 MPV589833:MPV589835 MZR589833:MZR589835 NJN589833:NJN589835 NTJ589833:NTJ589835 ODF589833:ODF589835 ONB589833:ONB589835 OWX589833:OWX589835 PGT589833:PGT589835 PQP589833:PQP589835 QAL589833:QAL589835 QKH589833:QKH589835 QUD589833:QUD589835 RDZ589833:RDZ589835 RNV589833:RNV589835 RXR589833:RXR589835 SHN589833:SHN589835 SRJ589833:SRJ589835 TBF589833:TBF589835 TLB589833:TLB589835 TUX589833:TUX589835 UET589833:UET589835 UOP589833:UOP589835 UYL589833:UYL589835 VIH589833:VIH589835 VSD589833:VSD589835 WBZ589833:WBZ589835 WLV589833:WLV589835 WVR589833:WVR589835 J655369:J655371 JF655369:JF655371 TB655369:TB655371 ACX655369:ACX655371 AMT655369:AMT655371 AWP655369:AWP655371 BGL655369:BGL655371 BQH655369:BQH655371 CAD655369:CAD655371 CJZ655369:CJZ655371 CTV655369:CTV655371 DDR655369:DDR655371 DNN655369:DNN655371 DXJ655369:DXJ655371 EHF655369:EHF655371 ERB655369:ERB655371 FAX655369:FAX655371 FKT655369:FKT655371 FUP655369:FUP655371 GEL655369:GEL655371 GOH655369:GOH655371 GYD655369:GYD655371 HHZ655369:HHZ655371 HRV655369:HRV655371 IBR655369:IBR655371 ILN655369:ILN655371 IVJ655369:IVJ655371 JFF655369:JFF655371 JPB655369:JPB655371 JYX655369:JYX655371 KIT655369:KIT655371 KSP655369:KSP655371 LCL655369:LCL655371 LMH655369:LMH655371 LWD655369:LWD655371 MFZ655369:MFZ655371 MPV655369:MPV655371 MZR655369:MZR655371 NJN655369:NJN655371 NTJ655369:NTJ655371 ODF655369:ODF655371 ONB655369:ONB655371 OWX655369:OWX655371 PGT655369:PGT655371 PQP655369:PQP655371 QAL655369:QAL655371 QKH655369:QKH655371 QUD655369:QUD655371 RDZ655369:RDZ655371 RNV655369:RNV655371 RXR655369:RXR655371 SHN655369:SHN655371 SRJ655369:SRJ655371 TBF655369:TBF655371 TLB655369:TLB655371 TUX655369:TUX655371 UET655369:UET655371 UOP655369:UOP655371 UYL655369:UYL655371 VIH655369:VIH655371 VSD655369:VSD655371 WBZ655369:WBZ655371 WLV655369:WLV655371 WVR655369:WVR655371 J720905:J720907 JF720905:JF720907 TB720905:TB720907 ACX720905:ACX720907 AMT720905:AMT720907 AWP720905:AWP720907 BGL720905:BGL720907 BQH720905:BQH720907 CAD720905:CAD720907 CJZ720905:CJZ720907 CTV720905:CTV720907 DDR720905:DDR720907 DNN720905:DNN720907 DXJ720905:DXJ720907 EHF720905:EHF720907 ERB720905:ERB720907 FAX720905:FAX720907 FKT720905:FKT720907 FUP720905:FUP720907 GEL720905:GEL720907 GOH720905:GOH720907 GYD720905:GYD720907 HHZ720905:HHZ720907 HRV720905:HRV720907 IBR720905:IBR720907 ILN720905:ILN720907 IVJ720905:IVJ720907 JFF720905:JFF720907 JPB720905:JPB720907 JYX720905:JYX720907 KIT720905:KIT720907 KSP720905:KSP720907 LCL720905:LCL720907 LMH720905:LMH720907 LWD720905:LWD720907 MFZ720905:MFZ720907 MPV720905:MPV720907 MZR720905:MZR720907 NJN720905:NJN720907 NTJ720905:NTJ720907 ODF720905:ODF720907 ONB720905:ONB720907 OWX720905:OWX720907 PGT720905:PGT720907 PQP720905:PQP720907 QAL720905:QAL720907 QKH720905:QKH720907 QUD720905:QUD720907 RDZ720905:RDZ720907 RNV720905:RNV720907 RXR720905:RXR720907 SHN720905:SHN720907 SRJ720905:SRJ720907 TBF720905:TBF720907 TLB720905:TLB720907 TUX720905:TUX720907 UET720905:UET720907 UOP720905:UOP720907 UYL720905:UYL720907 VIH720905:VIH720907 VSD720905:VSD720907 WBZ720905:WBZ720907 WLV720905:WLV720907 WVR720905:WVR720907 J786441:J786443 JF786441:JF786443 TB786441:TB786443 ACX786441:ACX786443 AMT786441:AMT786443 AWP786441:AWP786443 BGL786441:BGL786443 BQH786441:BQH786443 CAD786441:CAD786443 CJZ786441:CJZ786443 CTV786441:CTV786443 DDR786441:DDR786443 DNN786441:DNN786443 DXJ786441:DXJ786443 EHF786441:EHF786443 ERB786441:ERB786443 FAX786441:FAX786443 FKT786441:FKT786443 FUP786441:FUP786443 GEL786441:GEL786443 GOH786441:GOH786443 GYD786441:GYD786443 HHZ786441:HHZ786443 HRV786441:HRV786443 IBR786441:IBR786443 ILN786441:ILN786443 IVJ786441:IVJ786443 JFF786441:JFF786443 JPB786441:JPB786443 JYX786441:JYX786443 KIT786441:KIT786443 KSP786441:KSP786443 LCL786441:LCL786443 LMH786441:LMH786443 LWD786441:LWD786443 MFZ786441:MFZ786443 MPV786441:MPV786443 MZR786441:MZR786443 NJN786441:NJN786443 NTJ786441:NTJ786443 ODF786441:ODF786443 ONB786441:ONB786443 OWX786441:OWX786443 PGT786441:PGT786443 PQP786441:PQP786443 QAL786441:QAL786443 QKH786441:QKH786443 QUD786441:QUD786443 RDZ786441:RDZ786443 RNV786441:RNV786443 RXR786441:RXR786443 SHN786441:SHN786443 SRJ786441:SRJ786443 TBF786441:TBF786443 TLB786441:TLB786443 TUX786441:TUX786443 UET786441:UET786443 UOP786441:UOP786443 UYL786441:UYL786443 VIH786441:VIH786443 VSD786441:VSD786443 WBZ786441:WBZ786443 WLV786441:WLV786443 WVR786441:WVR786443 J851977:J851979 JF851977:JF851979 TB851977:TB851979 ACX851977:ACX851979 AMT851977:AMT851979 AWP851977:AWP851979 BGL851977:BGL851979 BQH851977:BQH851979 CAD851977:CAD851979 CJZ851977:CJZ851979 CTV851977:CTV851979 DDR851977:DDR851979 DNN851977:DNN851979 DXJ851977:DXJ851979 EHF851977:EHF851979 ERB851977:ERB851979 FAX851977:FAX851979 FKT851977:FKT851979 FUP851977:FUP851979 GEL851977:GEL851979 GOH851977:GOH851979 GYD851977:GYD851979 HHZ851977:HHZ851979 HRV851977:HRV851979 IBR851977:IBR851979 ILN851977:ILN851979 IVJ851977:IVJ851979 JFF851977:JFF851979 JPB851977:JPB851979 JYX851977:JYX851979 KIT851977:KIT851979 KSP851977:KSP851979 LCL851977:LCL851979 LMH851977:LMH851979 LWD851977:LWD851979 MFZ851977:MFZ851979 MPV851977:MPV851979 MZR851977:MZR851979 NJN851977:NJN851979 NTJ851977:NTJ851979 ODF851977:ODF851979 ONB851977:ONB851979 OWX851977:OWX851979 PGT851977:PGT851979 PQP851977:PQP851979 QAL851977:QAL851979 QKH851977:QKH851979 QUD851977:QUD851979 RDZ851977:RDZ851979 RNV851977:RNV851979 RXR851977:RXR851979 SHN851977:SHN851979 SRJ851977:SRJ851979 TBF851977:TBF851979 TLB851977:TLB851979 TUX851977:TUX851979 UET851977:UET851979 UOP851977:UOP851979 UYL851977:UYL851979 VIH851977:VIH851979 VSD851977:VSD851979 WBZ851977:WBZ851979 WLV851977:WLV851979 WVR851977:WVR851979 J917513:J917515 JF917513:JF917515 TB917513:TB917515 ACX917513:ACX917515 AMT917513:AMT917515 AWP917513:AWP917515 BGL917513:BGL917515 BQH917513:BQH917515 CAD917513:CAD917515 CJZ917513:CJZ917515 CTV917513:CTV917515 DDR917513:DDR917515 DNN917513:DNN917515 DXJ917513:DXJ917515 EHF917513:EHF917515 ERB917513:ERB917515 FAX917513:FAX917515 FKT917513:FKT917515 FUP917513:FUP917515 GEL917513:GEL917515 GOH917513:GOH917515 GYD917513:GYD917515 HHZ917513:HHZ917515 HRV917513:HRV917515 IBR917513:IBR917515 ILN917513:ILN917515 IVJ917513:IVJ917515 JFF917513:JFF917515 JPB917513:JPB917515 JYX917513:JYX917515 KIT917513:KIT917515 KSP917513:KSP917515 LCL917513:LCL917515 LMH917513:LMH917515 LWD917513:LWD917515 MFZ917513:MFZ917515 MPV917513:MPV917515 MZR917513:MZR917515 NJN917513:NJN917515 NTJ917513:NTJ917515 ODF917513:ODF917515 ONB917513:ONB917515 OWX917513:OWX917515 PGT917513:PGT917515 PQP917513:PQP917515 QAL917513:QAL917515 QKH917513:QKH917515 QUD917513:QUD917515 RDZ917513:RDZ917515 RNV917513:RNV917515 RXR917513:RXR917515 SHN917513:SHN917515 SRJ917513:SRJ917515 TBF917513:TBF917515 TLB917513:TLB917515 TUX917513:TUX917515 UET917513:UET917515 UOP917513:UOP917515 UYL917513:UYL917515 VIH917513:VIH917515 VSD917513:VSD917515 WBZ917513:WBZ917515 WLV917513:WLV917515 WVR917513:WVR917515 J983049:J983051 JF983049:JF983051 TB983049:TB983051 ACX983049:ACX983051 AMT983049:AMT983051 AWP983049:AWP983051 BGL983049:BGL983051 BQH983049:BQH983051 CAD983049:CAD983051 CJZ983049:CJZ983051 CTV983049:CTV983051 DDR983049:DDR983051 DNN983049:DNN983051 DXJ983049:DXJ983051 EHF983049:EHF983051 ERB983049:ERB983051 FAX983049:FAX983051 FKT983049:FKT983051 FUP983049:FUP983051 GEL983049:GEL983051 GOH983049:GOH983051 GYD983049:GYD983051 HHZ983049:HHZ983051 HRV983049:HRV983051 IBR983049:IBR983051 ILN983049:ILN983051 IVJ983049:IVJ983051 JFF983049:JFF983051 JPB983049:JPB983051 JYX983049:JYX983051 KIT983049:KIT983051 KSP983049:KSP983051 LCL983049:LCL983051 LMH983049:LMH983051 LWD983049:LWD983051 MFZ983049:MFZ983051 MPV983049:MPV983051 MZR983049:MZR983051 NJN983049:NJN983051 NTJ983049:NTJ983051 ODF983049:ODF983051 ONB983049:ONB983051 OWX983049:OWX983051 PGT983049:PGT983051 PQP983049:PQP983051 QAL983049:QAL983051 QKH983049:QKH983051 QUD983049:QUD983051 RDZ983049:RDZ983051 RNV983049:RNV983051 RXR983049:RXR983051 SHN983049:SHN983051 SRJ983049:SRJ983051 TBF983049:TBF983051 TLB983049:TLB983051 TUX983049:TUX983051 UET983049:UET983051 UOP983049:UOP983051 UYL983049:UYL983051 VIH983049:VIH983051 VSD983049:VSD983051 WBZ983049:WBZ983051 WLV983049:WLV983051 WVR983049:WVR983051 WVR12:WVR13 WLV12:WLV13 WBZ12:WBZ13 VSD12:VSD13 VIH12:VIH13 UYL12:UYL13 UOP12:UOP13 UET12:UET13 TUX12:TUX13 TLB12:TLB13 TBF12:TBF13 SRJ12:SRJ13 SHN12:SHN13 RXR12:RXR13 RNV12:RNV13 RDZ12:RDZ13 QUD12:QUD13 QKH12:QKH13 QAL12:QAL13 PQP12:PQP13 PGT12:PGT13 OWX12:OWX13 ONB12:ONB13 ODF12:ODF13 NTJ12:NTJ13 NJN12:NJN13 MZR12:MZR13 MPV12:MPV13 MFZ12:MFZ13 LWD12:LWD13 LMH12:LMH13 LCL12:LCL13 KSP12:KSP13 KIT12:KIT13 JYX12:JYX13 JPB12:JPB13 JFF12:JFF13 IVJ12:IVJ13 ILN12:ILN13 IBR12:IBR13 HRV12:HRV13 HHZ12:HHZ13 GYD12:GYD13 GOH12:GOH13 GEL12:GEL13 FUP12:FUP13 FKT12:FKT13 FAX12:FAX13 ERB12:ERB13 EHF12:EHF13 DXJ12:DXJ13 DNN12:DNN13 DDR12:DDR13 CTV12:CTV13 CJZ12:CJZ13 CAD12:CAD13 BQH12:BQH13 BGL12:BGL13 AWP12:AWP13 AMT12:AMT13 ACX12:ACX13 TB12:TB13 JF12:JF13 J12:J13" xr:uid="{00000000-0002-0000-0000-000000000000}">
      <formula1>J12&lt;=I12</formula1>
    </dataValidation>
  </dataValidations>
  <pageMargins left="0.23622047244094491" right="0.23622047244094491" top="0.45" bottom="0.45" header="0.31496062992125984" footer="0.31496062992125984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Q24"/>
  <sheetViews>
    <sheetView showGridLines="0" view="pageBreakPreview" zoomScale="70" zoomScaleNormal="85" zoomScaleSheetLayoutView="70" workbookViewId="0">
      <selection activeCell="E7" sqref="E7"/>
    </sheetView>
  </sheetViews>
  <sheetFormatPr defaultRowHeight="15" x14ac:dyDescent="0.25"/>
  <cols>
    <col min="1" max="1" width="5.7109375" style="109" customWidth="1"/>
    <col min="2" max="2" width="9.7109375" style="109" customWidth="1"/>
    <col min="3" max="3" width="88.5703125" style="109" customWidth="1"/>
    <col min="4" max="4" width="18.140625" style="109" customWidth="1"/>
    <col min="5" max="5" width="19.28515625" style="109" customWidth="1"/>
    <col min="6" max="6" width="55.42578125" style="109" customWidth="1"/>
    <col min="7" max="7" width="45.42578125" style="109" customWidth="1"/>
    <col min="8" max="250" width="8.85546875" style="109"/>
    <col min="251" max="251" width="9.7109375" style="109" customWidth="1"/>
    <col min="252" max="252" width="91.7109375" style="109" customWidth="1"/>
    <col min="253" max="253" width="29.85546875" style="109" bestFit="1" customWidth="1"/>
    <col min="254" max="254" width="38.85546875" style="109" customWidth="1"/>
    <col min="255" max="255" width="26.85546875" style="109" bestFit="1" customWidth="1"/>
    <col min="256" max="256" width="26.85546875" style="109" customWidth="1"/>
    <col min="257" max="257" width="12.42578125" style="109" customWidth="1"/>
    <col min="258" max="258" width="19.140625" style="109" customWidth="1"/>
    <col min="259" max="259" width="18.28515625" style="109" customWidth="1"/>
    <col min="260" max="260" width="18.42578125" style="109" customWidth="1"/>
    <col min="261" max="261" width="19.28515625" style="109" customWidth="1"/>
    <col min="262" max="506" width="8.85546875" style="109"/>
    <col min="507" max="507" width="9.7109375" style="109" customWidth="1"/>
    <col min="508" max="508" width="91.7109375" style="109" customWidth="1"/>
    <col min="509" max="509" width="29.85546875" style="109" bestFit="1" customWidth="1"/>
    <col min="510" max="510" width="38.85546875" style="109" customWidth="1"/>
    <col min="511" max="511" width="26.85546875" style="109" bestFit="1" customWidth="1"/>
    <col min="512" max="512" width="26.85546875" style="109" customWidth="1"/>
    <col min="513" max="513" width="12.42578125" style="109" customWidth="1"/>
    <col min="514" max="514" width="19.140625" style="109" customWidth="1"/>
    <col min="515" max="515" width="18.28515625" style="109" customWidth="1"/>
    <col min="516" max="516" width="18.42578125" style="109" customWidth="1"/>
    <col min="517" max="517" width="19.28515625" style="109" customWidth="1"/>
    <col min="518" max="762" width="8.85546875" style="109"/>
    <col min="763" max="763" width="9.7109375" style="109" customWidth="1"/>
    <col min="764" max="764" width="91.7109375" style="109" customWidth="1"/>
    <col min="765" max="765" width="29.85546875" style="109" bestFit="1" customWidth="1"/>
    <col min="766" max="766" width="38.85546875" style="109" customWidth="1"/>
    <col min="767" max="767" width="26.85546875" style="109" bestFit="1" customWidth="1"/>
    <col min="768" max="768" width="26.85546875" style="109" customWidth="1"/>
    <col min="769" max="769" width="12.42578125" style="109" customWidth="1"/>
    <col min="770" max="770" width="19.140625" style="109" customWidth="1"/>
    <col min="771" max="771" width="18.28515625" style="109" customWidth="1"/>
    <col min="772" max="772" width="18.42578125" style="109" customWidth="1"/>
    <col min="773" max="773" width="19.28515625" style="109" customWidth="1"/>
    <col min="774" max="1018" width="8.85546875" style="109"/>
    <col min="1019" max="1019" width="9.7109375" style="109" customWidth="1"/>
    <col min="1020" max="1020" width="91.7109375" style="109" customWidth="1"/>
    <col min="1021" max="1021" width="29.85546875" style="109" bestFit="1" customWidth="1"/>
    <col min="1022" max="1022" width="38.85546875" style="109" customWidth="1"/>
    <col min="1023" max="1023" width="26.85546875" style="109" bestFit="1" customWidth="1"/>
    <col min="1024" max="1024" width="26.85546875" style="109" customWidth="1"/>
    <col min="1025" max="1025" width="12.42578125" style="109" customWidth="1"/>
    <col min="1026" max="1026" width="19.140625" style="109" customWidth="1"/>
    <col min="1027" max="1027" width="18.28515625" style="109" customWidth="1"/>
    <col min="1028" max="1028" width="18.42578125" style="109" customWidth="1"/>
    <col min="1029" max="1029" width="19.28515625" style="109" customWidth="1"/>
    <col min="1030" max="1274" width="8.85546875" style="109"/>
    <col min="1275" max="1275" width="9.7109375" style="109" customWidth="1"/>
    <col min="1276" max="1276" width="91.7109375" style="109" customWidth="1"/>
    <col min="1277" max="1277" width="29.85546875" style="109" bestFit="1" customWidth="1"/>
    <col min="1278" max="1278" width="38.85546875" style="109" customWidth="1"/>
    <col min="1279" max="1279" width="26.85546875" style="109" bestFit="1" customWidth="1"/>
    <col min="1280" max="1280" width="26.85546875" style="109" customWidth="1"/>
    <col min="1281" max="1281" width="12.42578125" style="109" customWidth="1"/>
    <col min="1282" max="1282" width="19.140625" style="109" customWidth="1"/>
    <col min="1283" max="1283" width="18.28515625" style="109" customWidth="1"/>
    <col min="1284" max="1284" width="18.42578125" style="109" customWidth="1"/>
    <col min="1285" max="1285" width="19.28515625" style="109" customWidth="1"/>
    <col min="1286" max="1530" width="8.85546875" style="109"/>
    <col min="1531" max="1531" width="9.7109375" style="109" customWidth="1"/>
    <col min="1532" max="1532" width="91.7109375" style="109" customWidth="1"/>
    <col min="1533" max="1533" width="29.85546875" style="109" bestFit="1" customWidth="1"/>
    <col min="1534" max="1534" width="38.85546875" style="109" customWidth="1"/>
    <col min="1535" max="1535" width="26.85546875" style="109" bestFit="1" customWidth="1"/>
    <col min="1536" max="1536" width="26.85546875" style="109" customWidth="1"/>
    <col min="1537" max="1537" width="12.42578125" style="109" customWidth="1"/>
    <col min="1538" max="1538" width="19.140625" style="109" customWidth="1"/>
    <col min="1539" max="1539" width="18.28515625" style="109" customWidth="1"/>
    <col min="1540" max="1540" width="18.42578125" style="109" customWidth="1"/>
    <col min="1541" max="1541" width="19.28515625" style="109" customWidth="1"/>
    <col min="1542" max="1786" width="8.85546875" style="109"/>
    <col min="1787" max="1787" width="9.7109375" style="109" customWidth="1"/>
    <col min="1788" max="1788" width="91.7109375" style="109" customWidth="1"/>
    <col min="1789" max="1789" width="29.85546875" style="109" bestFit="1" customWidth="1"/>
    <col min="1790" max="1790" width="38.85546875" style="109" customWidth="1"/>
    <col min="1791" max="1791" width="26.85546875" style="109" bestFit="1" customWidth="1"/>
    <col min="1792" max="1792" width="26.85546875" style="109" customWidth="1"/>
    <col min="1793" max="1793" width="12.42578125" style="109" customWidth="1"/>
    <col min="1794" max="1794" width="19.140625" style="109" customWidth="1"/>
    <col min="1795" max="1795" width="18.28515625" style="109" customWidth="1"/>
    <col min="1796" max="1796" width="18.42578125" style="109" customWidth="1"/>
    <col min="1797" max="1797" width="19.28515625" style="109" customWidth="1"/>
    <col min="1798" max="2042" width="8.85546875" style="109"/>
    <col min="2043" max="2043" width="9.7109375" style="109" customWidth="1"/>
    <col min="2044" max="2044" width="91.7109375" style="109" customWidth="1"/>
    <col min="2045" max="2045" width="29.85546875" style="109" bestFit="1" customWidth="1"/>
    <col min="2046" max="2046" width="38.85546875" style="109" customWidth="1"/>
    <col min="2047" max="2047" width="26.85546875" style="109" bestFit="1" customWidth="1"/>
    <col min="2048" max="2048" width="26.85546875" style="109" customWidth="1"/>
    <col min="2049" max="2049" width="12.42578125" style="109" customWidth="1"/>
    <col min="2050" max="2050" width="19.140625" style="109" customWidth="1"/>
    <col min="2051" max="2051" width="18.28515625" style="109" customWidth="1"/>
    <col min="2052" max="2052" width="18.42578125" style="109" customWidth="1"/>
    <col min="2053" max="2053" width="19.28515625" style="109" customWidth="1"/>
    <col min="2054" max="2298" width="8.85546875" style="109"/>
    <col min="2299" max="2299" width="9.7109375" style="109" customWidth="1"/>
    <col min="2300" max="2300" width="91.7109375" style="109" customWidth="1"/>
    <col min="2301" max="2301" width="29.85546875" style="109" bestFit="1" customWidth="1"/>
    <col min="2302" max="2302" width="38.85546875" style="109" customWidth="1"/>
    <col min="2303" max="2303" width="26.85546875" style="109" bestFit="1" customWidth="1"/>
    <col min="2304" max="2304" width="26.85546875" style="109" customWidth="1"/>
    <col min="2305" max="2305" width="12.42578125" style="109" customWidth="1"/>
    <col min="2306" max="2306" width="19.140625" style="109" customWidth="1"/>
    <col min="2307" max="2307" width="18.28515625" style="109" customWidth="1"/>
    <col min="2308" max="2308" width="18.42578125" style="109" customWidth="1"/>
    <col min="2309" max="2309" width="19.28515625" style="109" customWidth="1"/>
    <col min="2310" max="2554" width="8.85546875" style="109"/>
    <col min="2555" max="2555" width="9.7109375" style="109" customWidth="1"/>
    <col min="2556" max="2556" width="91.7109375" style="109" customWidth="1"/>
    <col min="2557" max="2557" width="29.85546875" style="109" bestFit="1" customWidth="1"/>
    <col min="2558" max="2558" width="38.85546875" style="109" customWidth="1"/>
    <col min="2559" max="2559" width="26.85546875" style="109" bestFit="1" customWidth="1"/>
    <col min="2560" max="2560" width="26.85546875" style="109" customWidth="1"/>
    <col min="2561" max="2561" width="12.42578125" style="109" customWidth="1"/>
    <col min="2562" max="2562" width="19.140625" style="109" customWidth="1"/>
    <col min="2563" max="2563" width="18.28515625" style="109" customWidth="1"/>
    <col min="2564" max="2564" width="18.42578125" style="109" customWidth="1"/>
    <col min="2565" max="2565" width="19.28515625" style="109" customWidth="1"/>
    <col min="2566" max="2810" width="8.85546875" style="109"/>
    <col min="2811" max="2811" width="9.7109375" style="109" customWidth="1"/>
    <col min="2812" max="2812" width="91.7109375" style="109" customWidth="1"/>
    <col min="2813" max="2813" width="29.85546875" style="109" bestFit="1" customWidth="1"/>
    <col min="2814" max="2814" width="38.85546875" style="109" customWidth="1"/>
    <col min="2815" max="2815" width="26.85546875" style="109" bestFit="1" customWidth="1"/>
    <col min="2816" max="2816" width="26.85546875" style="109" customWidth="1"/>
    <col min="2817" max="2817" width="12.42578125" style="109" customWidth="1"/>
    <col min="2818" max="2818" width="19.140625" style="109" customWidth="1"/>
    <col min="2819" max="2819" width="18.28515625" style="109" customWidth="1"/>
    <col min="2820" max="2820" width="18.42578125" style="109" customWidth="1"/>
    <col min="2821" max="2821" width="19.28515625" style="109" customWidth="1"/>
    <col min="2822" max="3066" width="8.85546875" style="109"/>
    <col min="3067" max="3067" width="9.7109375" style="109" customWidth="1"/>
    <col min="3068" max="3068" width="91.7109375" style="109" customWidth="1"/>
    <col min="3069" max="3069" width="29.85546875" style="109" bestFit="1" customWidth="1"/>
    <col min="3070" max="3070" width="38.85546875" style="109" customWidth="1"/>
    <col min="3071" max="3071" width="26.85546875" style="109" bestFit="1" customWidth="1"/>
    <col min="3072" max="3072" width="26.85546875" style="109" customWidth="1"/>
    <col min="3073" max="3073" width="12.42578125" style="109" customWidth="1"/>
    <col min="3074" max="3074" width="19.140625" style="109" customWidth="1"/>
    <col min="3075" max="3075" width="18.28515625" style="109" customWidth="1"/>
    <col min="3076" max="3076" width="18.42578125" style="109" customWidth="1"/>
    <col min="3077" max="3077" width="19.28515625" style="109" customWidth="1"/>
    <col min="3078" max="3322" width="8.85546875" style="109"/>
    <col min="3323" max="3323" width="9.7109375" style="109" customWidth="1"/>
    <col min="3324" max="3324" width="91.7109375" style="109" customWidth="1"/>
    <col min="3325" max="3325" width="29.85546875" style="109" bestFit="1" customWidth="1"/>
    <col min="3326" max="3326" width="38.85546875" style="109" customWidth="1"/>
    <col min="3327" max="3327" width="26.85546875" style="109" bestFit="1" customWidth="1"/>
    <col min="3328" max="3328" width="26.85546875" style="109" customWidth="1"/>
    <col min="3329" max="3329" width="12.42578125" style="109" customWidth="1"/>
    <col min="3330" max="3330" width="19.140625" style="109" customWidth="1"/>
    <col min="3331" max="3331" width="18.28515625" style="109" customWidth="1"/>
    <col min="3332" max="3332" width="18.42578125" style="109" customWidth="1"/>
    <col min="3333" max="3333" width="19.28515625" style="109" customWidth="1"/>
    <col min="3334" max="3578" width="8.85546875" style="109"/>
    <col min="3579" max="3579" width="9.7109375" style="109" customWidth="1"/>
    <col min="3580" max="3580" width="91.7109375" style="109" customWidth="1"/>
    <col min="3581" max="3581" width="29.85546875" style="109" bestFit="1" customWidth="1"/>
    <col min="3582" max="3582" width="38.85546875" style="109" customWidth="1"/>
    <col min="3583" max="3583" width="26.85546875" style="109" bestFit="1" customWidth="1"/>
    <col min="3584" max="3584" width="26.85546875" style="109" customWidth="1"/>
    <col min="3585" max="3585" width="12.42578125" style="109" customWidth="1"/>
    <col min="3586" max="3586" width="19.140625" style="109" customWidth="1"/>
    <col min="3587" max="3587" width="18.28515625" style="109" customWidth="1"/>
    <col min="3588" max="3588" width="18.42578125" style="109" customWidth="1"/>
    <col min="3589" max="3589" width="19.28515625" style="109" customWidth="1"/>
    <col min="3590" max="3834" width="8.85546875" style="109"/>
    <col min="3835" max="3835" width="9.7109375" style="109" customWidth="1"/>
    <col min="3836" max="3836" width="91.7109375" style="109" customWidth="1"/>
    <col min="3837" max="3837" width="29.85546875" style="109" bestFit="1" customWidth="1"/>
    <col min="3838" max="3838" width="38.85546875" style="109" customWidth="1"/>
    <col min="3839" max="3839" width="26.85546875" style="109" bestFit="1" customWidth="1"/>
    <col min="3840" max="3840" width="26.85546875" style="109" customWidth="1"/>
    <col min="3841" max="3841" width="12.42578125" style="109" customWidth="1"/>
    <col min="3842" max="3842" width="19.140625" style="109" customWidth="1"/>
    <col min="3843" max="3843" width="18.28515625" style="109" customWidth="1"/>
    <col min="3844" max="3844" width="18.42578125" style="109" customWidth="1"/>
    <col min="3845" max="3845" width="19.28515625" style="109" customWidth="1"/>
    <col min="3846" max="4090" width="8.85546875" style="109"/>
    <col min="4091" max="4091" width="9.7109375" style="109" customWidth="1"/>
    <col min="4092" max="4092" width="91.7109375" style="109" customWidth="1"/>
    <col min="4093" max="4093" width="29.85546875" style="109" bestFit="1" customWidth="1"/>
    <col min="4094" max="4094" width="38.85546875" style="109" customWidth="1"/>
    <col min="4095" max="4095" width="26.85546875" style="109" bestFit="1" customWidth="1"/>
    <col min="4096" max="4096" width="26.85546875" style="109" customWidth="1"/>
    <col min="4097" max="4097" width="12.42578125" style="109" customWidth="1"/>
    <col min="4098" max="4098" width="19.140625" style="109" customWidth="1"/>
    <col min="4099" max="4099" width="18.28515625" style="109" customWidth="1"/>
    <col min="4100" max="4100" width="18.42578125" style="109" customWidth="1"/>
    <col min="4101" max="4101" width="19.28515625" style="109" customWidth="1"/>
    <col min="4102" max="4346" width="8.85546875" style="109"/>
    <col min="4347" max="4347" width="9.7109375" style="109" customWidth="1"/>
    <col min="4348" max="4348" width="91.7109375" style="109" customWidth="1"/>
    <col min="4349" max="4349" width="29.85546875" style="109" bestFit="1" customWidth="1"/>
    <col min="4350" max="4350" width="38.85546875" style="109" customWidth="1"/>
    <col min="4351" max="4351" width="26.85546875" style="109" bestFit="1" customWidth="1"/>
    <col min="4352" max="4352" width="26.85546875" style="109" customWidth="1"/>
    <col min="4353" max="4353" width="12.42578125" style="109" customWidth="1"/>
    <col min="4354" max="4354" width="19.140625" style="109" customWidth="1"/>
    <col min="4355" max="4355" width="18.28515625" style="109" customWidth="1"/>
    <col min="4356" max="4356" width="18.42578125" style="109" customWidth="1"/>
    <col min="4357" max="4357" width="19.28515625" style="109" customWidth="1"/>
    <col min="4358" max="4602" width="8.85546875" style="109"/>
    <col min="4603" max="4603" width="9.7109375" style="109" customWidth="1"/>
    <col min="4604" max="4604" width="91.7109375" style="109" customWidth="1"/>
    <col min="4605" max="4605" width="29.85546875" style="109" bestFit="1" customWidth="1"/>
    <col min="4606" max="4606" width="38.85546875" style="109" customWidth="1"/>
    <col min="4607" max="4607" width="26.85546875" style="109" bestFit="1" customWidth="1"/>
    <col min="4608" max="4608" width="26.85546875" style="109" customWidth="1"/>
    <col min="4609" max="4609" width="12.42578125" style="109" customWidth="1"/>
    <col min="4610" max="4610" width="19.140625" style="109" customWidth="1"/>
    <col min="4611" max="4611" width="18.28515625" style="109" customWidth="1"/>
    <col min="4612" max="4612" width="18.42578125" style="109" customWidth="1"/>
    <col min="4613" max="4613" width="19.28515625" style="109" customWidth="1"/>
    <col min="4614" max="4858" width="8.85546875" style="109"/>
    <col min="4859" max="4859" width="9.7109375" style="109" customWidth="1"/>
    <col min="4860" max="4860" width="91.7109375" style="109" customWidth="1"/>
    <col min="4861" max="4861" width="29.85546875" style="109" bestFit="1" customWidth="1"/>
    <col min="4862" max="4862" width="38.85546875" style="109" customWidth="1"/>
    <col min="4863" max="4863" width="26.85546875" style="109" bestFit="1" customWidth="1"/>
    <col min="4864" max="4864" width="26.85546875" style="109" customWidth="1"/>
    <col min="4865" max="4865" width="12.42578125" style="109" customWidth="1"/>
    <col min="4866" max="4866" width="19.140625" style="109" customWidth="1"/>
    <col min="4867" max="4867" width="18.28515625" style="109" customWidth="1"/>
    <col min="4868" max="4868" width="18.42578125" style="109" customWidth="1"/>
    <col min="4869" max="4869" width="19.28515625" style="109" customWidth="1"/>
    <col min="4870" max="5114" width="8.85546875" style="109"/>
    <col min="5115" max="5115" width="9.7109375" style="109" customWidth="1"/>
    <col min="5116" max="5116" width="91.7109375" style="109" customWidth="1"/>
    <col min="5117" max="5117" width="29.85546875" style="109" bestFit="1" customWidth="1"/>
    <col min="5118" max="5118" width="38.85546875" style="109" customWidth="1"/>
    <col min="5119" max="5119" width="26.85546875" style="109" bestFit="1" customWidth="1"/>
    <col min="5120" max="5120" width="26.85546875" style="109" customWidth="1"/>
    <col min="5121" max="5121" width="12.42578125" style="109" customWidth="1"/>
    <col min="5122" max="5122" width="19.140625" style="109" customWidth="1"/>
    <col min="5123" max="5123" width="18.28515625" style="109" customWidth="1"/>
    <col min="5124" max="5124" width="18.42578125" style="109" customWidth="1"/>
    <col min="5125" max="5125" width="19.28515625" style="109" customWidth="1"/>
    <col min="5126" max="5370" width="8.85546875" style="109"/>
    <col min="5371" max="5371" width="9.7109375" style="109" customWidth="1"/>
    <col min="5372" max="5372" width="91.7109375" style="109" customWidth="1"/>
    <col min="5373" max="5373" width="29.85546875" style="109" bestFit="1" customWidth="1"/>
    <col min="5374" max="5374" width="38.85546875" style="109" customWidth="1"/>
    <col min="5375" max="5375" width="26.85546875" style="109" bestFit="1" customWidth="1"/>
    <col min="5376" max="5376" width="26.85546875" style="109" customWidth="1"/>
    <col min="5377" max="5377" width="12.42578125" style="109" customWidth="1"/>
    <col min="5378" max="5378" width="19.140625" style="109" customWidth="1"/>
    <col min="5379" max="5379" width="18.28515625" style="109" customWidth="1"/>
    <col min="5380" max="5380" width="18.42578125" style="109" customWidth="1"/>
    <col min="5381" max="5381" width="19.28515625" style="109" customWidth="1"/>
    <col min="5382" max="5626" width="8.85546875" style="109"/>
    <col min="5627" max="5627" width="9.7109375" style="109" customWidth="1"/>
    <col min="5628" max="5628" width="91.7109375" style="109" customWidth="1"/>
    <col min="5629" max="5629" width="29.85546875" style="109" bestFit="1" customWidth="1"/>
    <col min="5630" max="5630" width="38.85546875" style="109" customWidth="1"/>
    <col min="5631" max="5631" width="26.85546875" style="109" bestFit="1" customWidth="1"/>
    <col min="5632" max="5632" width="26.85546875" style="109" customWidth="1"/>
    <col min="5633" max="5633" width="12.42578125" style="109" customWidth="1"/>
    <col min="5634" max="5634" width="19.140625" style="109" customWidth="1"/>
    <col min="5635" max="5635" width="18.28515625" style="109" customWidth="1"/>
    <col min="5636" max="5636" width="18.42578125" style="109" customWidth="1"/>
    <col min="5637" max="5637" width="19.28515625" style="109" customWidth="1"/>
    <col min="5638" max="5882" width="8.85546875" style="109"/>
    <col min="5883" max="5883" width="9.7109375" style="109" customWidth="1"/>
    <col min="5884" max="5884" width="91.7109375" style="109" customWidth="1"/>
    <col min="5885" max="5885" width="29.85546875" style="109" bestFit="1" customWidth="1"/>
    <col min="5886" max="5886" width="38.85546875" style="109" customWidth="1"/>
    <col min="5887" max="5887" width="26.85546875" style="109" bestFit="1" customWidth="1"/>
    <col min="5888" max="5888" width="26.85546875" style="109" customWidth="1"/>
    <col min="5889" max="5889" width="12.42578125" style="109" customWidth="1"/>
    <col min="5890" max="5890" width="19.140625" style="109" customWidth="1"/>
    <col min="5891" max="5891" width="18.28515625" style="109" customWidth="1"/>
    <col min="5892" max="5892" width="18.42578125" style="109" customWidth="1"/>
    <col min="5893" max="5893" width="19.28515625" style="109" customWidth="1"/>
    <col min="5894" max="6138" width="8.85546875" style="109"/>
    <col min="6139" max="6139" width="9.7109375" style="109" customWidth="1"/>
    <col min="6140" max="6140" width="91.7109375" style="109" customWidth="1"/>
    <col min="6141" max="6141" width="29.85546875" style="109" bestFit="1" customWidth="1"/>
    <col min="6142" max="6142" width="38.85546875" style="109" customWidth="1"/>
    <col min="6143" max="6143" width="26.85546875" style="109" bestFit="1" customWidth="1"/>
    <col min="6144" max="6144" width="26.85546875" style="109" customWidth="1"/>
    <col min="6145" max="6145" width="12.42578125" style="109" customWidth="1"/>
    <col min="6146" max="6146" width="19.140625" style="109" customWidth="1"/>
    <col min="6147" max="6147" width="18.28515625" style="109" customWidth="1"/>
    <col min="6148" max="6148" width="18.42578125" style="109" customWidth="1"/>
    <col min="6149" max="6149" width="19.28515625" style="109" customWidth="1"/>
    <col min="6150" max="6394" width="8.85546875" style="109"/>
    <col min="6395" max="6395" width="9.7109375" style="109" customWidth="1"/>
    <col min="6396" max="6396" width="91.7109375" style="109" customWidth="1"/>
    <col min="6397" max="6397" width="29.85546875" style="109" bestFit="1" customWidth="1"/>
    <col min="6398" max="6398" width="38.85546875" style="109" customWidth="1"/>
    <col min="6399" max="6399" width="26.85546875" style="109" bestFit="1" customWidth="1"/>
    <col min="6400" max="6400" width="26.85546875" style="109" customWidth="1"/>
    <col min="6401" max="6401" width="12.42578125" style="109" customWidth="1"/>
    <col min="6402" max="6402" width="19.140625" style="109" customWidth="1"/>
    <col min="6403" max="6403" width="18.28515625" style="109" customWidth="1"/>
    <col min="6404" max="6404" width="18.42578125" style="109" customWidth="1"/>
    <col min="6405" max="6405" width="19.28515625" style="109" customWidth="1"/>
    <col min="6406" max="6650" width="8.85546875" style="109"/>
    <col min="6651" max="6651" width="9.7109375" style="109" customWidth="1"/>
    <col min="6652" max="6652" width="91.7109375" style="109" customWidth="1"/>
    <col min="6653" max="6653" width="29.85546875" style="109" bestFit="1" customWidth="1"/>
    <col min="6654" max="6654" width="38.85546875" style="109" customWidth="1"/>
    <col min="6655" max="6655" width="26.85546875" style="109" bestFit="1" customWidth="1"/>
    <col min="6656" max="6656" width="26.85546875" style="109" customWidth="1"/>
    <col min="6657" max="6657" width="12.42578125" style="109" customWidth="1"/>
    <col min="6658" max="6658" width="19.140625" style="109" customWidth="1"/>
    <col min="6659" max="6659" width="18.28515625" style="109" customWidth="1"/>
    <col min="6660" max="6660" width="18.42578125" style="109" customWidth="1"/>
    <col min="6661" max="6661" width="19.28515625" style="109" customWidth="1"/>
    <col min="6662" max="6906" width="8.85546875" style="109"/>
    <col min="6907" max="6907" width="9.7109375" style="109" customWidth="1"/>
    <col min="6908" max="6908" width="91.7109375" style="109" customWidth="1"/>
    <col min="6909" max="6909" width="29.85546875" style="109" bestFit="1" customWidth="1"/>
    <col min="6910" max="6910" width="38.85546875" style="109" customWidth="1"/>
    <col min="6911" max="6911" width="26.85546875" style="109" bestFit="1" customWidth="1"/>
    <col min="6912" max="6912" width="26.85546875" style="109" customWidth="1"/>
    <col min="6913" max="6913" width="12.42578125" style="109" customWidth="1"/>
    <col min="6914" max="6914" width="19.140625" style="109" customWidth="1"/>
    <col min="6915" max="6915" width="18.28515625" style="109" customWidth="1"/>
    <col min="6916" max="6916" width="18.42578125" style="109" customWidth="1"/>
    <col min="6917" max="6917" width="19.28515625" style="109" customWidth="1"/>
    <col min="6918" max="7162" width="8.85546875" style="109"/>
    <col min="7163" max="7163" width="9.7109375" style="109" customWidth="1"/>
    <col min="7164" max="7164" width="91.7109375" style="109" customWidth="1"/>
    <col min="7165" max="7165" width="29.85546875" style="109" bestFit="1" customWidth="1"/>
    <col min="7166" max="7166" width="38.85546875" style="109" customWidth="1"/>
    <col min="7167" max="7167" width="26.85546875" style="109" bestFit="1" customWidth="1"/>
    <col min="7168" max="7168" width="26.85546875" style="109" customWidth="1"/>
    <col min="7169" max="7169" width="12.42578125" style="109" customWidth="1"/>
    <col min="7170" max="7170" width="19.140625" style="109" customWidth="1"/>
    <col min="7171" max="7171" width="18.28515625" style="109" customWidth="1"/>
    <col min="7172" max="7172" width="18.42578125" style="109" customWidth="1"/>
    <col min="7173" max="7173" width="19.28515625" style="109" customWidth="1"/>
    <col min="7174" max="7418" width="8.85546875" style="109"/>
    <col min="7419" max="7419" width="9.7109375" style="109" customWidth="1"/>
    <col min="7420" max="7420" width="91.7109375" style="109" customWidth="1"/>
    <col min="7421" max="7421" width="29.85546875" style="109" bestFit="1" customWidth="1"/>
    <col min="7422" max="7422" width="38.85546875" style="109" customWidth="1"/>
    <col min="7423" max="7423" width="26.85546875" style="109" bestFit="1" customWidth="1"/>
    <col min="7424" max="7424" width="26.85546875" style="109" customWidth="1"/>
    <col min="7425" max="7425" width="12.42578125" style="109" customWidth="1"/>
    <col min="7426" max="7426" width="19.140625" style="109" customWidth="1"/>
    <col min="7427" max="7427" width="18.28515625" style="109" customWidth="1"/>
    <col min="7428" max="7428" width="18.42578125" style="109" customWidth="1"/>
    <col min="7429" max="7429" width="19.28515625" style="109" customWidth="1"/>
    <col min="7430" max="7674" width="8.85546875" style="109"/>
    <col min="7675" max="7675" width="9.7109375" style="109" customWidth="1"/>
    <col min="7676" max="7676" width="91.7109375" style="109" customWidth="1"/>
    <col min="7677" max="7677" width="29.85546875" style="109" bestFit="1" customWidth="1"/>
    <col min="7678" max="7678" width="38.85546875" style="109" customWidth="1"/>
    <col min="7679" max="7679" width="26.85546875" style="109" bestFit="1" customWidth="1"/>
    <col min="7680" max="7680" width="26.85546875" style="109" customWidth="1"/>
    <col min="7681" max="7681" width="12.42578125" style="109" customWidth="1"/>
    <col min="7682" max="7682" width="19.140625" style="109" customWidth="1"/>
    <col min="7683" max="7683" width="18.28515625" style="109" customWidth="1"/>
    <col min="7684" max="7684" width="18.42578125" style="109" customWidth="1"/>
    <col min="7685" max="7685" width="19.28515625" style="109" customWidth="1"/>
    <col min="7686" max="7930" width="8.85546875" style="109"/>
    <col min="7931" max="7931" width="9.7109375" style="109" customWidth="1"/>
    <col min="7932" max="7932" width="91.7109375" style="109" customWidth="1"/>
    <col min="7933" max="7933" width="29.85546875" style="109" bestFit="1" customWidth="1"/>
    <col min="7934" max="7934" width="38.85546875" style="109" customWidth="1"/>
    <col min="7935" max="7935" width="26.85546875" style="109" bestFit="1" customWidth="1"/>
    <col min="7936" max="7936" width="26.85546875" style="109" customWidth="1"/>
    <col min="7937" max="7937" width="12.42578125" style="109" customWidth="1"/>
    <col min="7938" max="7938" width="19.140625" style="109" customWidth="1"/>
    <col min="7939" max="7939" width="18.28515625" style="109" customWidth="1"/>
    <col min="7940" max="7940" width="18.42578125" style="109" customWidth="1"/>
    <col min="7941" max="7941" width="19.28515625" style="109" customWidth="1"/>
    <col min="7942" max="8186" width="8.85546875" style="109"/>
    <col min="8187" max="8187" width="9.7109375" style="109" customWidth="1"/>
    <col min="8188" max="8188" width="91.7109375" style="109" customWidth="1"/>
    <col min="8189" max="8189" width="29.85546875" style="109" bestFit="1" customWidth="1"/>
    <col min="8190" max="8190" width="38.85546875" style="109" customWidth="1"/>
    <col min="8191" max="8191" width="26.85546875" style="109" bestFit="1" customWidth="1"/>
    <col min="8192" max="8192" width="26.85546875" style="109" customWidth="1"/>
    <col min="8193" max="8193" width="12.42578125" style="109" customWidth="1"/>
    <col min="8194" max="8194" width="19.140625" style="109" customWidth="1"/>
    <col min="8195" max="8195" width="18.28515625" style="109" customWidth="1"/>
    <col min="8196" max="8196" width="18.42578125" style="109" customWidth="1"/>
    <col min="8197" max="8197" width="19.28515625" style="109" customWidth="1"/>
    <col min="8198" max="8442" width="8.85546875" style="109"/>
    <col min="8443" max="8443" width="9.7109375" style="109" customWidth="1"/>
    <col min="8444" max="8444" width="91.7109375" style="109" customWidth="1"/>
    <col min="8445" max="8445" width="29.85546875" style="109" bestFit="1" customWidth="1"/>
    <col min="8446" max="8446" width="38.85546875" style="109" customWidth="1"/>
    <col min="8447" max="8447" width="26.85546875" style="109" bestFit="1" customWidth="1"/>
    <col min="8448" max="8448" width="26.85546875" style="109" customWidth="1"/>
    <col min="8449" max="8449" width="12.42578125" style="109" customWidth="1"/>
    <col min="8450" max="8450" width="19.140625" style="109" customWidth="1"/>
    <col min="8451" max="8451" width="18.28515625" style="109" customWidth="1"/>
    <col min="8452" max="8452" width="18.42578125" style="109" customWidth="1"/>
    <col min="8453" max="8453" width="19.28515625" style="109" customWidth="1"/>
    <col min="8454" max="8698" width="8.85546875" style="109"/>
    <col min="8699" max="8699" width="9.7109375" style="109" customWidth="1"/>
    <col min="8700" max="8700" width="91.7109375" style="109" customWidth="1"/>
    <col min="8701" max="8701" width="29.85546875" style="109" bestFit="1" customWidth="1"/>
    <col min="8702" max="8702" width="38.85546875" style="109" customWidth="1"/>
    <col min="8703" max="8703" width="26.85546875" style="109" bestFit="1" customWidth="1"/>
    <col min="8704" max="8704" width="26.85546875" style="109" customWidth="1"/>
    <col min="8705" max="8705" width="12.42578125" style="109" customWidth="1"/>
    <col min="8706" max="8706" width="19.140625" style="109" customWidth="1"/>
    <col min="8707" max="8707" width="18.28515625" style="109" customWidth="1"/>
    <col min="8708" max="8708" width="18.42578125" style="109" customWidth="1"/>
    <col min="8709" max="8709" width="19.28515625" style="109" customWidth="1"/>
    <col min="8710" max="8954" width="8.85546875" style="109"/>
    <col min="8955" max="8955" width="9.7109375" style="109" customWidth="1"/>
    <col min="8956" max="8956" width="91.7109375" style="109" customWidth="1"/>
    <col min="8957" max="8957" width="29.85546875" style="109" bestFit="1" customWidth="1"/>
    <col min="8958" max="8958" width="38.85546875" style="109" customWidth="1"/>
    <col min="8959" max="8959" width="26.85546875" style="109" bestFit="1" customWidth="1"/>
    <col min="8960" max="8960" width="26.85546875" style="109" customWidth="1"/>
    <col min="8961" max="8961" width="12.42578125" style="109" customWidth="1"/>
    <col min="8962" max="8962" width="19.140625" style="109" customWidth="1"/>
    <col min="8963" max="8963" width="18.28515625" style="109" customWidth="1"/>
    <col min="8964" max="8964" width="18.42578125" style="109" customWidth="1"/>
    <col min="8965" max="8965" width="19.28515625" style="109" customWidth="1"/>
    <col min="8966" max="9210" width="8.85546875" style="109"/>
    <col min="9211" max="9211" width="9.7109375" style="109" customWidth="1"/>
    <col min="9212" max="9212" width="91.7109375" style="109" customWidth="1"/>
    <col min="9213" max="9213" width="29.85546875" style="109" bestFit="1" customWidth="1"/>
    <col min="9214" max="9214" width="38.85546875" style="109" customWidth="1"/>
    <col min="9215" max="9215" width="26.85546875" style="109" bestFit="1" customWidth="1"/>
    <col min="9216" max="9216" width="26.85546875" style="109" customWidth="1"/>
    <col min="9217" max="9217" width="12.42578125" style="109" customWidth="1"/>
    <col min="9218" max="9218" width="19.140625" style="109" customWidth="1"/>
    <col min="9219" max="9219" width="18.28515625" style="109" customWidth="1"/>
    <col min="9220" max="9220" width="18.42578125" style="109" customWidth="1"/>
    <col min="9221" max="9221" width="19.28515625" style="109" customWidth="1"/>
    <col min="9222" max="9466" width="8.85546875" style="109"/>
    <col min="9467" max="9467" width="9.7109375" style="109" customWidth="1"/>
    <col min="9468" max="9468" width="91.7109375" style="109" customWidth="1"/>
    <col min="9469" max="9469" width="29.85546875" style="109" bestFit="1" customWidth="1"/>
    <col min="9470" max="9470" width="38.85546875" style="109" customWidth="1"/>
    <col min="9471" max="9471" width="26.85546875" style="109" bestFit="1" customWidth="1"/>
    <col min="9472" max="9472" width="26.85546875" style="109" customWidth="1"/>
    <col min="9473" max="9473" width="12.42578125" style="109" customWidth="1"/>
    <col min="9474" max="9474" width="19.140625" style="109" customWidth="1"/>
    <col min="9475" max="9475" width="18.28515625" style="109" customWidth="1"/>
    <col min="9476" max="9476" width="18.42578125" style="109" customWidth="1"/>
    <col min="9477" max="9477" width="19.28515625" style="109" customWidth="1"/>
    <col min="9478" max="9722" width="8.85546875" style="109"/>
    <col min="9723" max="9723" width="9.7109375" style="109" customWidth="1"/>
    <col min="9724" max="9724" width="91.7109375" style="109" customWidth="1"/>
    <col min="9725" max="9725" width="29.85546875" style="109" bestFit="1" customWidth="1"/>
    <col min="9726" max="9726" width="38.85546875" style="109" customWidth="1"/>
    <col min="9727" max="9727" width="26.85546875" style="109" bestFit="1" customWidth="1"/>
    <col min="9728" max="9728" width="26.85546875" style="109" customWidth="1"/>
    <col min="9729" max="9729" width="12.42578125" style="109" customWidth="1"/>
    <col min="9730" max="9730" width="19.140625" style="109" customWidth="1"/>
    <col min="9731" max="9731" width="18.28515625" style="109" customWidth="1"/>
    <col min="9732" max="9732" width="18.42578125" style="109" customWidth="1"/>
    <col min="9733" max="9733" width="19.28515625" style="109" customWidth="1"/>
    <col min="9734" max="9978" width="8.85546875" style="109"/>
    <col min="9979" max="9979" width="9.7109375" style="109" customWidth="1"/>
    <col min="9980" max="9980" width="91.7109375" style="109" customWidth="1"/>
    <col min="9981" max="9981" width="29.85546875" style="109" bestFit="1" customWidth="1"/>
    <col min="9982" max="9982" width="38.85546875" style="109" customWidth="1"/>
    <col min="9983" max="9983" width="26.85546875" style="109" bestFit="1" customWidth="1"/>
    <col min="9984" max="9984" width="26.85546875" style="109" customWidth="1"/>
    <col min="9985" max="9985" width="12.42578125" style="109" customWidth="1"/>
    <col min="9986" max="9986" width="19.140625" style="109" customWidth="1"/>
    <col min="9987" max="9987" width="18.28515625" style="109" customWidth="1"/>
    <col min="9988" max="9988" width="18.42578125" style="109" customWidth="1"/>
    <col min="9989" max="9989" width="19.28515625" style="109" customWidth="1"/>
    <col min="9990" max="10234" width="8.85546875" style="109"/>
    <col min="10235" max="10235" width="9.7109375" style="109" customWidth="1"/>
    <col min="10236" max="10236" width="91.7109375" style="109" customWidth="1"/>
    <col min="10237" max="10237" width="29.85546875" style="109" bestFit="1" customWidth="1"/>
    <col min="10238" max="10238" width="38.85546875" style="109" customWidth="1"/>
    <col min="10239" max="10239" width="26.85546875" style="109" bestFit="1" customWidth="1"/>
    <col min="10240" max="10240" width="26.85546875" style="109" customWidth="1"/>
    <col min="10241" max="10241" width="12.42578125" style="109" customWidth="1"/>
    <col min="10242" max="10242" width="19.140625" style="109" customWidth="1"/>
    <col min="10243" max="10243" width="18.28515625" style="109" customWidth="1"/>
    <col min="10244" max="10244" width="18.42578125" style="109" customWidth="1"/>
    <col min="10245" max="10245" width="19.28515625" style="109" customWidth="1"/>
    <col min="10246" max="10490" width="8.85546875" style="109"/>
    <col min="10491" max="10491" width="9.7109375" style="109" customWidth="1"/>
    <col min="10492" max="10492" width="91.7109375" style="109" customWidth="1"/>
    <col min="10493" max="10493" width="29.85546875" style="109" bestFit="1" customWidth="1"/>
    <col min="10494" max="10494" width="38.85546875" style="109" customWidth="1"/>
    <col min="10495" max="10495" width="26.85546875" style="109" bestFit="1" customWidth="1"/>
    <col min="10496" max="10496" width="26.85546875" style="109" customWidth="1"/>
    <col min="10497" max="10497" width="12.42578125" style="109" customWidth="1"/>
    <col min="10498" max="10498" width="19.140625" style="109" customWidth="1"/>
    <col min="10499" max="10499" width="18.28515625" style="109" customWidth="1"/>
    <col min="10500" max="10500" width="18.42578125" style="109" customWidth="1"/>
    <col min="10501" max="10501" width="19.28515625" style="109" customWidth="1"/>
    <col min="10502" max="10746" width="8.85546875" style="109"/>
    <col min="10747" max="10747" width="9.7109375" style="109" customWidth="1"/>
    <col min="10748" max="10748" width="91.7109375" style="109" customWidth="1"/>
    <col min="10749" max="10749" width="29.85546875" style="109" bestFit="1" customWidth="1"/>
    <col min="10750" max="10750" width="38.85546875" style="109" customWidth="1"/>
    <col min="10751" max="10751" width="26.85546875" style="109" bestFit="1" customWidth="1"/>
    <col min="10752" max="10752" width="26.85546875" style="109" customWidth="1"/>
    <col min="10753" max="10753" width="12.42578125" style="109" customWidth="1"/>
    <col min="10754" max="10754" width="19.140625" style="109" customWidth="1"/>
    <col min="10755" max="10755" width="18.28515625" style="109" customWidth="1"/>
    <col min="10756" max="10756" width="18.42578125" style="109" customWidth="1"/>
    <col min="10757" max="10757" width="19.28515625" style="109" customWidth="1"/>
    <col min="10758" max="11002" width="8.85546875" style="109"/>
    <col min="11003" max="11003" width="9.7109375" style="109" customWidth="1"/>
    <col min="11004" max="11004" width="91.7109375" style="109" customWidth="1"/>
    <col min="11005" max="11005" width="29.85546875" style="109" bestFit="1" customWidth="1"/>
    <col min="11006" max="11006" width="38.85546875" style="109" customWidth="1"/>
    <col min="11007" max="11007" width="26.85546875" style="109" bestFit="1" customWidth="1"/>
    <col min="11008" max="11008" width="26.85546875" style="109" customWidth="1"/>
    <col min="11009" max="11009" width="12.42578125" style="109" customWidth="1"/>
    <col min="11010" max="11010" width="19.140625" style="109" customWidth="1"/>
    <col min="11011" max="11011" width="18.28515625" style="109" customWidth="1"/>
    <col min="11012" max="11012" width="18.42578125" style="109" customWidth="1"/>
    <col min="11013" max="11013" width="19.28515625" style="109" customWidth="1"/>
    <col min="11014" max="11258" width="8.85546875" style="109"/>
    <col min="11259" max="11259" width="9.7109375" style="109" customWidth="1"/>
    <col min="11260" max="11260" width="91.7109375" style="109" customWidth="1"/>
    <col min="11261" max="11261" width="29.85546875" style="109" bestFit="1" customWidth="1"/>
    <col min="11262" max="11262" width="38.85546875" style="109" customWidth="1"/>
    <col min="11263" max="11263" width="26.85546875" style="109" bestFit="1" customWidth="1"/>
    <col min="11264" max="11264" width="26.85546875" style="109" customWidth="1"/>
    <col min="11265" max="11265" width="12.42578125" style="109" customWidth="1"/>
    <col min="11266" max="11266" width="19.140625" style="109" customWidth="1"/>
    <col min="11267" max="11267" width="18.28515625" style="109" customWidth="1"/>
    <col min="11268" max="11268" width="18.42578125" style="109" customWidth="1"/>
    <col min="11269" max="11269" width="19.28515625" style="109" customWidth="1"/>
    <col min="11270" max="11514" width="8.85546875" style="109"/>
    <col min="11515" max="11515" width="9.7109375" style="109" customWidth="1"/>
    <col min="11516" max="11516" width="91.7109375" style="109" customWidth="1"/>
    <col min="11517" max="11517" width="29.85546875" style="109" bestFit="1" customWidth="1"/>
    <col min="11518" max="11518" width="38.85546875" style="109" customWidth="1"/>
    <col min="11519" max="11519" width="26.85546875" style="109" bestFit="1" customWidth="1"/>
    <col min="11520" max="11520" width="26.85546875" style="109" customWidth="1"/>
    <col min="11521" max="11521" width="12.42578125" style="109" customWidth="1"/>
    <col min="11522" max="11522" width="19.140625" style="109" customWidth="1"/>
    <col min="11523" max="11523" width="18.28515625" style="109" customWidth="1"/>
    <col min="11524" max="11524" width="18.42578125" style="109" customWidth="1"/>
    <col min="11525" max="11525" width="19.28515625" style="109" customWidth="1"/>
    <col min="11526" max="11770" width="8.85546875" style="109"/>
    <col min="11771" max="11771" width="9.7109375" style="109" customWidth="1"/>
    <col min="11772" max="11772" width="91.7109375" style="109" customWidth="1"/>
    <col min="11773" max="11773" width="29.85546875" style="109" bestFit="1" customWidth="1"/>
    <col min="11774" max="11774" width="38.85546875" style="109" customWidth="1"/>
    <col min="11775" max="11775" width="26.85546875" style="109" bestFit="1" customWidth="1"/>
    <col min="11776" max="11776" width="26.85546875" style="109" customWidth="1"/>
    <col min="11777" max="11777" width="12.42578125" style="109" customWidth="1"/>
    <col min="11778" max="11778" width="19.140625" style="109" customWidth="1"/>
    <col min="11779" max="11779" width="18.28515625" style="109" customWidth="1"/>
    <col min="11780" max="11780" width="18.42578125" style="109" customWidth="1"/>
    <col min="11781" max="11781" width="19.28515625" style="109" customWidth="1"/>
    <col min="11782" max="12026" width="8.85546875" style="109"/>
    <col min="12027" max="12027" width="9.7109375" style="109" customWidth="1"/>
    <col min="12028" max="12028" width="91.7109375" style="109" customWidth="1"/>
    <col min="12029" max="12029" width="29.85546875" style="109" bestFit="1" customWidth="1"/>
    <col min="12030" max="12030" width="38.85546875" style="109" customWidth="1"/>
    <col min="12031" max="12031" width="26.85546875" style="109" bestFit="1" customWidth="1"/>
    <col min="12032" max="12032" width="26.85546875" style="109" customWidth="1"/>
    <col min="12033" max="12033" width="12.42578125" style="109" customWidth="1"/>
    <col min="12034" max="12034" width="19.140625" style="109" customWidth="1"/>
    <col min="12035" max="12035" width="18.28515625" style="109" customWidth="1"/>
    <col min="12036" max="12036" width="18.42578125" style="109" customWidth="1"/>
    <col min="12037" max="12037" width="19.28515625" style="109" customWidth="1"/>
    <col min="12038" max="12282" width="8.85546875" style="109"/>
    <col min="12283" max="12283" width="9.7109375" style="109" customWidth="1"/>
    <col min="12284" max="12284" width="91.7109375" style="109" customWidth="1"/>
    <col min="12285" max="12285" width="29.85546875" style="109" bestFit="1" customWidth="1"/>
    <col min="12286" max="12286" width="38.85546875" style="109" customWidth="1"/>
    <col min="12287" max="12287" width="26.85546875" style="109" bestFit="1" customWidth="1"/>
    <col min="12288" max="12288" width="26.85546875" style="109" customWidth="1"/>
    <col min="12289" max="12289" width="12.42578125" style="109" customWidth="1"/>
    <col min="12290" max="12290" width="19.140625" style="109" customWidth="1"/>
    <col min="12291" max="12291" width="18.28515625" style="109" customWidth="1"/>
    <col min="12292" max="12292" width="18.42578125" style="109" customWidth="1"/>
    <col min="12293" max="12293" width="19.28515625" style="109" customWidth="1"/>
    <col min="12294" max="12538" width="8.85546875" style="109"/>
    <col min="12539" max="12539" width="9.7109375" style="109" customWidth="1"/>
    <col min="12540" max="12540" width="91.7109375" style="109" customWidth="1"/>
    <col min="12541" max="12541" width="29.85546875" style="109" bestFit="1" customWidth="1"/>
    <col min="12542" max="12542" width="38.85546875" style="109" customWidth="1"/>
    <col min="12543" max="12543" width="26.85546875" style="109" bestFit="1" customWidth="1"/>
    <col min="12544" max="12544" width="26.85546875" style="109" customWidth="1"/>
    <col min="12545" max="12545" width="12.42578125" style="109" customWidth="1"/>
    <col min="12546" max="12546" width="19.140625" style="109" customWidth="1"/>
    <col min="12547" max="12547" width="18.28515625" style="109" customWidth="1"/>
    <col min="12548" max="12548" width="18.42578125" style="109" customWidth="1"/>
    <col min="12549" max="12549" width="19.28515625" style="109" customWidth="1"/>
    <col min="12550" max="12794" width="8.85546875" style="109"/>
    <col min="12795" max="12795" width="9.7109375" style="109" customWidth="1"/>
    <col min="12796" max="12796" width="91.7109375" style="109" customWidth="1"/>
    <col min="12797" max="12797" width="29.85546875" style="109" bestFit="1" customWidth="1"/>
    <col min="12798" max="12798" width="38.85546875" style="109" customWidth="1"/>
    <col min="12799" max="12799" width="26.85546875" style="109" bestFit="1" customWidth="1"/>
    <col min="12800" max="12800" width="26.85546875" style="109" customWidth="1"/>
    <col min="12801" max="12801" width="12.42578125" style="109" customWidth="1"/>
    <col min="12802" max="12802" width="19.140625" style="109" customWidth="1"/>
    <col min="12803" max="12803" width="18.28515625" style="109" customWidth="1"/>
    <col min="12804" max="12804" width="18.42578125" style="109" customWidth="1"/>
    <col min="12805" max="12805" width="19.28515625" style="109" customWidth="1"/>
    <col min="12806" max="13050" width="8.85546875" style="109"/>
    <col min="13051" max="13051" width="9.7109375" style="109" customWidth="1"/>
    <col min="13052" max="13052" width="91.7109375" style="109" customWidth="1"/>
    <col min="13053" max="13053" width="29.85546875" style="109" bestFit="1" customWidth="1"/>
    <col min="13054" max="13054" width="38.85546875" style="109" customWidth="1"/>
    <col min="13055" max="13055" width="26.85546875" style="109" bestFit="1" customWidth="1"/>
    <col min="13056" max="13056" width="26.85546875" style="109" customWidth="1"/>
    <col min="13057" max="13057" width="12.42578125" style="109" customWidth="1"/>
    <col min="13058" max="13058" width="19.140625" style="109" customWidth="1"/>
    <col min="13059" max="13059" width="18.28515625" style="109" customWidth="1"/>
    <col min="13060" max="13060" width="18.42578125" style="109" customWidth="1"/>
    <col min="13061" max="13061" width="19.28515625" style="109" customWidth="1"/>
    <col min="13062" max="13306" width="8.85546875" style="109"/>
    <col min="13307" max="13307" width="9.7109375" style="109" customWidth="1"/>
    <col min="13308" max="13308" width="91.7109375" style="109" customWidth="1"/>
    <col min="13309" max="13309" width="29.85546875" style="109" bestFit="1" customWidth="1"/>
    <col min="13310" max="13310" width="38.85546875" style="109" customWidth="1"/>
    <col min="13311" max="13311" width="26.85546875" style="109" bestFit="1" customWidth="1"/>
    <col min="13312" max="13312" width="26.85546875" style="109" customWidth="1"/>
    <col min="13313" max="13313" width="12.42578125" style="109" customWidth="1"/>
    <col min="13314" max="13314" width="19.140625" style="109" customWidth="1"/>
    <col min="13315" max="13315" width="18.28515625" style="109" customWidth="1"/>
    <col min="13316" max="13316" width="18.42578125" style="109" customWidth="1"/>
    <col min="13317" max="13317" width="19.28515625" style="109" customWidth="1"/>
    <col min="13318" max="13562" width="8.85546875" style="109"/>
    <col min="13563" max="13563" width="9.7109375" style="109" customWidth="1"/>
    <col min="13564" max="13564" width="91.7109375" style="109" customWidth="1"/>
    <col min="13565" max="13565" width="29.85546875" style="109" bestFit="1" customWidth="1"/>
    <col min="13566" max="13566" width="38.85546875" style="109" customWidth="1"/>
    <col min="13567" max="13567" width="26.85546875" style="109" bestFit="1" customWidth="1"/>
    <col min="13568" max="13568" width="26.85546875" style="109" customWidth="1"/>
    <col min="13569" max="13569" width="12.42578125" style="109" customWidth="1"/>
    <col min="13570" max="13570" width="19.140625" style="109" customWidth="1"/>
    <col min="13571" max="13571" width="18.28515625" style="109" customWidth="1"/>
    <col min="13572" max="13572" width="18.42578125" style="109" customWidth="1"/>
    <col min="13573" max="13573" width="19.28515625" style="109" customWidth="1"/>
    <col min="13574" max="13818" width="8.85546875" style="109"/>
    <col min="13819" max="13819" width="9.7109375" style="109" customWidth="1"/>
    <col min="13820" max="13820" width="91.7109375" style="109" customWidth="1"/>
    <col min="13821" max="13821" width="29.85546875" style="109" bestFit="1" customWidth="1"/>
    <col min="13822" max="13822" width="38.85546875" style="109" customWidth="1"/>
    <col min="13823" max="13823" width="26.85546875" style="109" bestFit="1" customWidth="1"/>
    <col min="13824" max="13824" width="26.85546875" style="109" customWidth="1"/>
    <col min="13825" max="13825" width="12.42578125" style="109" customWidth="1"/>
    <col min="13826" max="13826" width="19.140625" style="109" customWidth="1"/>
    <col min="13827" max="13827" width="18.28515625" style="109" customWidth="1"/>
    <col min="13828" max="13828" width="18.42578125" style="109" customWidth="1"/>
    <col min="13829" max="13829" width="19.28515625" style="109" customWidth="1"/>
    <col min="13830" max="14074" width="8.85546875" style="109"/>
    <col min="14075" max="14075" width="9.7109375" style="109" customWidth="1"/>
    <col min="14076" max="14076" width="91.7109375" style="109" customWidth="1"/>
    <col min="14077" max="14077" width="29.85546875" style="109" bestFit="1" customWidth="1"/>
    <col min="14078" max="14078" width="38.85546875" style="109" customWidth="1"/>
    <col min="14079" max="14079" width="26.85546875" style="109" bestFit="1" customWidth="1"/>
    <col min="14080" max="14080" width="26.85546875" style="109" customWidth="1"/>
    <col min="14081" max="14081" width="12.42578125" style="109" customWidth="1"/>
    <col min="14082" max="14082" width="19.140625" style="109" customWidth="1"/>
    <col min="14083" max="14083" width="18.28515625" style="109" customWidth="1"/>
    <col min="14084" max="14084" width="18.42578125" style="109" customWidth="1"/>
    <col min="14085" max="14085" width="19.28515625" style="109" customWidth="1"/>
    <col min="14086" max="14330" width="8.85546875" style="109"/>
    <col min="14331" max="14331" width="9.7109375" style="109" customWidth="1"/>
    <col min="14332" max="14332" width="91.7109375" style="109" customWidth="1"/>
    <col min="14333" max="14333" width="29.85546875" style="109" bestFit="1" customWidth="1"/>
    <col min="14334" max="14334" width="38.85546875" style="109" customWidth="1"/>
    <col min="14335" max="14335" width="26.85546875" style="109" bestFit="1" customWidth="1"/>
    <col min="14336" max="14336" width="26.85546875" style="109" customWidth="1"/>
    <col min="14337" max="14337" width="12.42578125" style="109" customWidth="1"/>
    <col min="14338" max="14338" width="19.140625" style="109" customWidth="1"/>
    <col min="14339" max="14339" width="18.28515625" style="109" customWidth="1"/>
    <col min="14340" max="14340" width="18.42578125" style="109" customWidth="1"/>
    <col min="14341" max="14341" width="19.28515625" style="109" customWidth="1"/>
    <col min="14342" max="14586" width="8.85546875" style="109"/>
    <col min="14587" max="14587" width="9.7109375" style="109" customWidth="1"/>
    <col min="14588" max="14588" width="91.7109375" style="109" customWidth="1"/>
    <col min="14589" max="14589" width="29.85546875" style="109" bestFit="1" customWidth="1"/>
    <col min="14590" max="14590" width="38.85546875" style="109" customWidth="1"/>
    <col min="14591" max="14591" width="26.85546875" style="109" bestFit="1" customWidth="1"/>
    <col min="14592" max="14592" width="26.85546875" style="109" customWidth="1"/>
    <col min="14593" max="14593" width="12.42578125" style="109" customWidth="1"/>
    <col min="14594" max="14594" width="19.140625" style="109" customWidth="1"/>
    <col min="14595" max="14595" width="18.28515625" style="109" customWidth="1"/>
    <col min="14596" max="14596" width="18.42578125" style="109" customWidth="1"/>
    <col min="14597" max="14597" width="19.28515625" style="109" customWidth="1"/>
    <col min="14598" max="14842" width="8.85546875" style="109"/>
    <col min="14843" max="14843" width="9.7109375" style="109" customWidth="1"/>
    <col min="14844" max="14844" width="91.7109375" style="109" customWidth="1"/>
    <col min="14845" max="14845" width="29.85546875" style="109" bestFit="1" customWidth="1"/>
    <col min="14846" max="14846" width="38.85546875" style="109" customWidth="1"/>
    <col min="14847" max="14847" width="26.85546875" style="109" bestFit="1" customWidth="1"/>
    <col min="14848" max="14848" width="26.85546875" style="109" customWidth="1"/>
    <col min="14849" max="14849" width="12.42578125" style="109" customWidth="1"/>
    <col min="14850" max="14850" width="19.140625" style="109" customWidth="1"/>
    <col min="14851" max="14851" width="18.28515625" style="109" customWidth="1"/>
    <col min="14852" max="14852" width="18.42578125" style="109" customWidth="1"/>
    <col min="14853" max="14853" width="19.28515625" style="109" customWidth="1"/>
    <col min="14854" max="15098" width="8.85546875" style="109"/>
    <col min="15099" max="15099" width="9.7109375" style="109" customWidth="1"/>
    <col min="15100" max="15100" width="91.7109375" style="109" customWidth="1"/>
    <col min="15101" max="15101" width="29.85546875" style="109" bestFit="1" customWidth="1"/>
    <col min="15102" max="15102" width="38.85546875" style="109" customWidth="1"/>
    <col min="15103" max="15103" width="26.85546875" style="109" bestFit="1" customWidth="1"/>
    <col min="15104" max="15104" width="26.85546875" style="109" customWidth="1"/>
    <col min="15105" max="15105" width="12.42578125" style="109" customWidth="1"/>
    <col min="15106" max="15106" width="19.140625" style="109" customWidth="1"/>
    <col min="15107" max="15107" width="18.28515625" style="109" customWidth="1"/>
    <col min="15108" max="15108" width="18.42578125" style="109" customWidth="1"/>
    <col min="15109" max="15109" width="19.28515625" style="109" customWidth="1"/>
    <col min="15110" max="15354" width="8.85546875" style="109"/>
    <col min="15355" max="15355" width="9.7109375" style="109" customWidth="1"/>
    <col min="15356" max="15356" width="91.7109375" style="109" customWidth="1"/>
    <col min="15357" max="15357" width="29.85546875" style="109" bestFit="1" customWidth="1"/>
    <col min="15358" max="15358" width="38.85546875" style="109" customWidth="1"/>
    <col min="15359" max="15359" width="26.85546875" style="109" bestFit="1" customWidth="1"/>
    <col min="15360" max="15360" width="26.85546875" style="109" customWidth="1"/>
    <col min="15361" max="15361" width="12.42578125" style="109" customWidth="1"/>
    <col min="15362" max="15362" width="19.140625" style="109" customWidth="1"/>
    <col min="15363" max="15363" width="18.28515625" style="109" customWidth="1"/>
    <col min="15364" max="15364" width="18.42578125" style="109" customWidth="1"/>
    <col min="15365" max="15365" width="19.28515625" style="109" customWidth="1"/>
    <col min="15366" max="15610" width="8.85546875" style="109"/>
    <col min="15611" max="15611" width="9.7109375" style="109" customWidth="1"/>
    <col min="15612" max="15612" width="91.7109375" style="109" customWidth="1"/>
    <col min="15613" max="15613" width="29.85546875" style="109" bestFit="1" customWidth="1"/>
    <col min="15614" max="15614" width="38.85546875" style="109" customWidth="1"/>
    <col min="15615" max="15615" width="26.85546875" style="109" bestFit="1" customWidth="1"/>
    <col min="15616" max="15616" width="26.85546875" style="109" customWidth="1"/>
    <col min="15617" max="15617" width="12.42578125" style="109" customWidth="1"/>
    <col min="15618" max="15618" width="19.140625" style="109" customWidth="1"/>
    <col min="15619" max="15619" width="18.28515625" style="109" customWidth="1"/>
    <col min="15620" max="15620" width="18.42578125" style="109" customWidth="1"/>
    <col min="15621" max="15621" width="19.28515625" style="109" customWidth="1"/>
    <col min="15622" max="15866" width="8.85546875" style="109"/>
    <col min="15867" max="15867" width="9.7109375" style="109" customWidth="1"/>
    <col min="15868" max="15868" width="91.7109375" style="109" customWidth="1"/>
    <col min="15869" max="15869" width="29.85546875" style="109" bestFit="1" customWidth="1"/>
    <col min="15870" max="15870" width="38.85546875" style="109" customWidth="1"/>
    <col min="15871" max="15871" width="26.85546875" style="109" bestFit="1" customWidth="1"/>
    <col min="15872" max="15872" width="26.85546875" style="109" customWidth="1"/>
    <col min="15873" max="15873" width="12.42578125" style="109" customWidth="1"/>
    <col min="15874" max="15874" width="19.140625" style="109" customWidth="1"/>
    <col min="15875" max="15875" width="18.28515625" style="109" customWidth="1"/>
    <col min="15876" max="15876" width="18.42578125" style="109" customWidth="1"/>
    <col min="15877" max="15877" width="19.28515625" style="109" customWidth="1"/>
    <col min="15878" max="16122" width="8.85546875" style="109"/>
    <col min="16123" max="16123" width="9.7109375" style="109" customWidth="1"/>
    <col min="16124" max="16124" width="91.7109375" style="109" customWidth="1"/>
    <col min="16125" max="16125" width="29.85546875" style="109" bestFit="1" customWidth="1"/>
    <col min="16126" max="16126" width="38.85546875" style="109" customWidth="1"/>
    <col min="16127" max="16127" width="26.85546875" style="109" bestFit="1" customWidth="1"/>
    <col min="16128" max="16128" width="26.85546875" style="109" customWidth="1"/>
    <col min="16129" max="16129" width="12.42578125" style="109" customWidth="1"/>
    <col min="16130" max="16130" width="19.140625" style="109" customWidth="1"/>
    <col min="16131" max="16131" width="18.28515625" style="109" customWidth="1"/>
    <col min="16132" max="16132" width="18.42578125" style="109" customWidth="1"/>
    <col min="16133" max="16133" width="19.28515625" style="109" customWidth="1"/>
    <col min="16134" max="16378" width="8.85546875" style="109"/>
    <col min="16379" max="16384" width="9.140625" style="109" customWidth="1"/>
  </cols>
  <sheetData>
    <row r="1" spans="2:17" s="6" customFormat="1" ht="9.6" customHeight="1" x14ac:dyDescent="0.25">
      <c r="B1" s="5"/>
      <c r="D1" s="7"/>
      <c r="E1" s="7"/>
      <c r="I1" s="8"/>
    </row>
    <row r="2" spans="2:17" s="6" customFormat="1" ht="30.6" customHeight="1" x14ac:dyDescent="0.25">
      <c r="B2" s="125" t="s">
        <v>52</v>
      </c>
      <c r="C2" s="125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2:17" s="10" customFormat="1" ht="19.899999999999999" customHeight="1" x14ac:dyDescent="0.2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ht="19.899999999999999" customHeight="1" x14ac:dyDescent="0.25">
      <c r="B4" s="11" t="s">
        <v>64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2:17" ht="24" customHeight="1" x14ac:dyDescent="0.25"/>
    <row r="6" spans="2:17" s="110" customFormat="1" ht="36.6" customHeight="1" x14ac:dyDescent="0.25">
      <c r="B6" s="80" t="s">
        <v>1</v>
      </c>
      <c r="C6" s="81" t="s">
        <v>2</v>
      </c>
      <c r="D6" s="94" t="s">
        <v>43</v>
      </c>
      <c r="E6" s="94" t="s">
        <v>48</v>
      </c>
      <c r="F6" s="94" t="s">
        <v>49</v>
      </c>
      <c r="G6" s="94" t="s">
        <v>50</v>
      </c>
    </row>
    <row r="7" spans="2:17" ht="27" customHeight="1" x14ac:dyDescent="0.25">
      <c r="B7" s="111"/>
      <c r="C7" s="112" t="s">
        <v>44</v>
      </c>
      <c r="D7" s="12">
        <v>763444.64549999998</v>
      </c>
      <c r="E7" s="120"/>
      <c r="F7" s="16"/>
      <c r="G7" s="113"/>
    </row>
    <row r="8" spans="2:17" ht="27" customHeight="1" x14ac:dyDescent="0.25">
      <c r="B8" s="111"/>
      <c r="C8" s="112" t="s">
        <v>45</v>
      </c>
      <c r="D8" s="12">
        <v>307254.46999999997</v>
      </c>
      <c r="E8" s="120"/>
      <c r="F8" s="16"/>
      <c r="G8" s="113"/>
    </row>
    <row r="9" spans="2:17" ht="27" customHeight="1" x14ac:dyDescent="0.25">
      <c r="B9" s="114"/>
      <c r="C9" s="115" t="s">
        <v>46</v>
      </c>
      <c r="D9" s="13">
        <v>456190.18</v>
      </c>
      <c r="E9" s="13">
        <f>E7-E8</f>
        <v>0</v>
      </c>
      <c r="F9" s="116"/>
      <c r="G9" s="116"/>
    </row>
    <row r="10" spans="2:17" ht="27" customHeight="1" x14ac:dyDescent="0.25">
      <c r="B10" s="114"/>
      <c r="C10" s="115" t="s">
        <v>47</v>
      </c>
      <c r="D10" s="14">
        <v>4.4999999999999998E-2</v>
      </c>
      <c r="E10" s="122"/>
      <c r="F10" s="16"/>
      <c r="G10" s="16"/>
    </row>
    <row r="11" spans="2:17" ht="27" customHeight="1" x14ac:dyDescent="0.35">
      <c r="B11" s="117" t="s">
        <v>68</v>
      </c>
      <c r="C11" s="101" t="s">
        <v>69</v>
      </c>
      <c r="D11" s="13">
        <v>69162.83</v>
      </c>
      <c r="E11" s="118" t="str">
        <f>IF(E7&lt;&gt;"",-PMT(E10,8,E9), "")</f>
        <v/>
      </c>
      <c r="F11" s="16"/>
      <c r="G11" s="16"/>
    </row>
    <row r="12" spans="2:17" ht="20.100000000000001" customHeight="1" x14ac:dyDescent="0.25"/>
    <row r="13" spans="2:17" ht="20.100000000000001" customHeight="1" x14ac:dyDescent="0.25"/>
    <row r="14" spans="2:17" x14ac:dyDescent="0.25">
      <c r="B14" s="119"/>
    </row>
    <row r="15" spans="2:17" ht="20.45" customHeight="1" x14ac:dyDescent="0.25">
      <c r="B15" s="96"/>
      <c r="C15" s="8"/>
      <c r="D15" s="95"/>
      <c r="E15" s="8" t="s">
        <v>40</v>
      </c>
      <c r="F15" s="15"/>
      <c r="G15" s="95"/>
    </row>
    <row r="16" spans="2:17" ht="20.45" customHeight="1" x14ac:dyDescent="0.25">
      <c r="B16" s="119"/>
      <c r="C16" s="6"/>
      <c r="D16" s="95"/>
      <c r="E16" s="6"/>
      <c r="F16" s="6"/>
      <c r="G16" s="95"/>
    </row>
    <row r="17" spans="3:13" ht="20.45" customHeight="1" x14ac:dyDescent="0.25">
      <c r="C17" s="8"/>
      <c r="D17" s="95"/>
      <c r="E17" s="8" t="s">
        <v>41</v>
      </c>
      <c r="F17" s="15"/>
      <c r="G17" s="95"/>
    </row>
    <row r="18" spans="3:13" ht="20.45" customHeight="1" x14ac:dyDescent="0.25">
      <c r="C18" s="8"/>
      <c r="D18" s="95"/>
      <c r="E18" s="8"/>
      <c r="F18" s="6"/>
      <c r="G18" s="95"/>
    </row>
    <row r="19" spans="3:13" ht="20.45" customHeight="1" x14ac:dyDescent="0.25">
      <c r="C19" s="8"/>
      <c r="D19" s="95"/>
      <c r="E19" s="8" t="s">
        <v>42</v>
      </c>
      <c r="F19" s="15"/>
      <c r="G19" s="95"/>
    </row>
    <row r="23" spans="3:13" x14ac:dyDescent="0.25">
      <c r="D23" s="7"/>
      <c r="E23" s="7"/>
    </row>
    <row r="24" spans="3:13" x14ac:dyDescent="0.25">
      <c r="F24" s="6"/>
      <c r="G24" s="6"/>
      <c r="H24" s="6"/>
      <c r="I24" s="6"/>
      <c r="J24" s="6"/>
      <c r="K24" s="6"/>
      <c r="L24" s="6"/>
      <c r="M24" s="8"/>
    </row>
  </sheetData>
  <sheetProtection password="DD85" sheet="1" objects="1" scenarios="1" selectLockedCells="1"/>
  <mergeCells count="1">
    <mergeCell ref="B2:C2"/>
  </mergeCells>
  <pageMargins left="0.45" right="0.4" top="0.98425196850393704" bottom="0.98425196850393704" header="0.51181102362204722" footer="0.51181102362204722"/>
  <pageSetup paperSize="9" scale="57" orientation="landscape" r:id="rId1"/>
  <headerFooter alignWithMargins="0"/>
  <ignoredErrors>
    <ignoredError sqref="E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SM All OFF 1-2</vt:lpstr>
      <vt:lpstr>SM All OFF 2-2</vt:lpstr>
      <vt:lpstr>'SM All OFF 1-2'!Area_stampa</vt:lpstr>
      <vt:lpstr>'SM All OFF 2-2'!Area_stampa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AESS</dc:creator>
  <cp:lastModifiedBy>AESS</cp:lastModifiedBy>
  <cp:lastPrinted>2021-02-19T09:27:25Z</cp:lastPrinted>
  <dcterms:created xsi:type="dcterms:W3CDTF">2021-02-09T08:58:56Z</dcterms:created>
  <dcterms:modified xsi:type="dcterms:W3CDTF">2021-05-07T08:55:13Z</dcterms:modified>
</cp:coreProperties>
</file>