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395" windowWidth="13650" windowHeight="6375" tabRatio="495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<sst xmlns="http://schemas.openxmlformats.org/spreadsheetml/2006/main" count="236" uniqueCount="137">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</sst>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419100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view="pageLayout" zoomScaleNormal="75" workbookViewId="0" topLeftCell="A1">
      <selection activeCell="B3" sqref="B3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5:6" ht="12.75">
      <c r="E1"/>
      <c r="F1"/>
    </row>
    <row r="2" spans="1:6" ht="12.75">
      <c r="A2" s="77" t="s">
        <v>6</v>
      </c>
      <c r="B2" s="77"/>
      <c r="C2" s="77"/>
      <c r="D2" s="77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9" t="s">
        <v>133</v>
      </c>
      <c r="C5" s="40">
        <v>2017</v>
      </c>
    </row>
    <row r="7" spans="1:6" ht="24" customHeight="1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ht="12.75">
      <c r="A8" s="42"/>
      <c r="B8" s="46" t="s">
        <v>8</v>
      </c>
      <c r="C8" s="7">
        <v>284278.63</v>
      </c>
      <c r="D8" s="45"/>
      <c r="E8" s="6"/>
      <c r="F8" s="6"/>
    </row>
    <row r="9" spans="1:6" ht="12.75">
      <c r="A9" s="42"/>
      <c r="B9" s="48" t="s">
        <v>10</v>
      </c>
      <c r="C9" s="7">
        <v>616808.59</v>
      </c>
      <c r="D9" s="45"/>
      <c r="E9" s="6"/>
      <c r="F9" s="6"/>
    </row>
    <row r="10" spans="1:6" ht="12.75">
      <c r="A10" s="42"/>
      <c r="B10" s="48" t="s">
        <v>11</v>
      </c>
      <c r="C10" s="7">
        <v>449996.13</v>
      </c>
      <c r="D10" s="45"/>
      <c r="E10" s="6"/>
      <c r="F10" s="6"/>
    </row>
    <row r="11" spans="1:6" ht="12.75">
      <c r="A11" s="42"/>
      <c r="B11" s="48" t="s">
        <v>12</v>
      </c>
      <c r="C11" s="7"/>
      <c r="D11" s="7">
        <v>2070726.58</v>
      </c>
      <c r="E11" s="6"/>
      <c r="F11" s="6"/>
    </row>
    <row r="12" spans="1:6" ht="12.75">
      <c r="A12" s="42"/>
      <c r="B12" s="49"/>
      <c r="C12" s="7"/>
      <c r="D12" s="45"/>
      <c r="E12" s="6"/>
      <c r="F12" s="6"/>
    </row>
    <row r="13" spans="1:6" ht="12.75">
      <c r="A13" s="50" t="s">
        <v>13</v>
      </c>
      <c r="B13" s="48" t="s">
        <v>14</v>
      </c>
      <c r="C13" s="44"/>
      <c r="D13" s="45"/>
      <c r="E13" s="6"/>
      <c r="F13" s="6"/>
    </row>
    <row r="14" spans="1:6" ht="12.75">
      <c r="A14" s="51">
        <v>10101</v>
      </c>
      <c r="B14" s="52" t="s">
        <v>15</v>
      </c>
      <c r="C14" s="7">
        <v>0</v>
      </c>
      <c r="D14" s="7">
        <v>0</v>
      </c>
      <c r="E14" s="8"/>
      <c r="F14" s="8"/>
    </row>
    <row r="15" spans="1:6" ht="12.7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2.7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2.75">
      <c r="A17" s="51">
        <v>10104</v>
      </c>
      <c r="B17" s="52" t="s">
        <v>18</v>
      </c>
      <c r="C17" s="7">
        <v>0</v>
      </c>
      <c r="D17" s="7">
        <v>0</v>
      </c>
      <c r="E17" s="8"/>
      <c r="F17" s="8"/>
    </row>
    <row r="18" spans="1:6" ht="12.75">
      <c r="A18" s="51">
        <v>10301</v>
      </c>
      <c r="B18" s="52" t="s">
        <v>19</v>
      </c>
      <c r="C18" s="7">
        <v>0</v>
      </c>
      <c r="D18" s="7">
        <v>0</v>
      </c>
      <c r="E18" s="8"/>
      <c r="F18" s="8"/>
    </row>
    <row r="19" spans="1:6" ht="12.7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5">
      <c r="A20" s="59">
        <v>10000</v>
      </c>
      <c r="B20" s="10" t="s">
        <v>21</v>
      </c>
      <c r="C20" s="11">
        <f>SUM(C14:C19)</f>
        <v>0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4" t="s">
        <v>22</v>
      </c>
      <c r="B22" s="48" t="s">
        <v>23</v>
      </c>
      <c r="C22" s="7"/>
      <c r="D22" s="45"/>
      <c r="E22" s="6"/>
      <c r="F22" s="6"/>
    </row>
    <row r="23" spans="1:6" ht="12.75">
      <c r="A23" s="51">
        <v>20101</v>
      </c>
      <c r="B23" s="52" t="s">
        <v>24</v>
      </c>
      <c r="C23" s="7">
        <v>13732215.25</v>
      </c>
      <c r="D23" s="7">
        <v>12674530.26</v>
      </c>
      <c r="E23" s="8"/>
      <c r="F23" s="8"/>
    </row>
    <row r="24" spans="1:6" ht="12.75">
      <c r="A24" s="56">
        <v>20102</v>
      </c>
      <c r="B24" s="55" t="s">
        <v>25</v>
      </c>
      <c r="C24" s="7">
        <v>0</v>
      </c>
      <c r="D24" s="7">
        <v>0</v>
      </c>
      <c r="E24" s="8"/>
      <c r="F24" s="8"/>
    </row>
    <row r="25" spans="1:6" ht="12.75">
      <c r="A25" s="51">
        <v>20103</v>
      </c>
      <c r="B25" s="52" t="s">
        <v>26</v>
      </c>
      <c r="C25" s="7">
        <v>171671.9</v>
      </c>
      <c r="D25" s="7">
        <v>85206.09</v>
      </c>
      <c r="E25" s="8"/>
      <c r="F25" s="8"/>
    </row>
    <row r="26" spans="1:6" ht="12.75">
      <c r="A26" s="51">
        <v>20104</v>
      </c>
      <c r="B26" s="52" t="s">
        <v>27</v>
      </c>
      <c r="C26" s="7">
        <v>0</v>
      </c>
      <c r="D26" s="7">
        <v>0</v>
      </c>
      <c r="E26" s="8"/>
      <c r="F26" s="8"/>
    </row>
    <row r="27" spans="1:6" ht="12.75">
      <c r="A27" s="51">
        <v>20105</v>
      </c>
      <c r="B27" s="52" t="s">
        <v>28</v>
      </c>
      <c r="C27" s="7">
        <v>0</v>
      </c>
      <c r="D27" s="7">
        <v>0</v>
      </c>
      <c r="E27" s="8"/>
      <c r="F27" s="8"/>
    </row>
    <row r="28" spans="1:6" ht="15">
      <c r="A28" s="57">
        <v>20000</v>
      </c>
      <c r="B28" s="15" t="s">
        <v>29</v>
      </c>
      <c r="C28" s="16">
        <f>SUM(C23:C27)</f>
        <v>13903887.15</v>
      </c>
      <c r="D28" s="16">
        <f>SUM(D23:D27)</f>
        <v>12759736.35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8" t="s">
        <v>30</v>
      </c>
      <c r="B30" s="48" t="s">
        <v>31</v>
      </c>
      <c r="C30" s="7"/>
      <c r="D30" s="7"/>
      <c r="E30" s="8"/>
      <c r="F30" s="8"/>
    </row>
    <row r="31" spans="1:6" ht="12.75">
      <c r="A31" s="51">
        <v>30100</v>
      </c>
      <c r="B31" s="52" t="s">
        <v>32</v>
      </c>
      <c r="C31" s="7">
        <v>9717.8</v>
      </c>
      <c r="D31" s="7">
        <v>8681.3</v>
      </c>
      <c r="E31" s="8"/>
      <c r="F31" s="8"/>
    </row>
    <row r="32" spans="1:6" ht="12.75">
      <c r="A32" s="56">
        <v>30200</v>
      </c>
      <c r="B32" s="55" t="s">
        <v>33</v>
      </c>
      <c r="C32" s="7">
        <v>7416.33</v>
      </c>
      <c r="D32" s="7">
        <v>6856</v>
      </c>
      <c r="E32" s="8"/>
      <c r="F32" s="8"/>
    </row>
    <row r="33" spans="1:6" ht="12.75">
      <c r="A33" s="56">
        <v>30300</v>
      </c>
      <c r="B33" s="55" t="s">
        <v>34</v>
      </c>
      <c r="C33" s="7">
        <v>40.76</v>
      </c>
      <c r="D33" s="7">
        <v>40.98</v>
      </c>
      <c r="E33" s="8"/>
      <c r="F33" s="8"/>
    </row>
    <row r="34" spans="1:6" ht="12.75">
      <c r="A34" s="56">
        <v>30400</v>
      </c>
      <c r="B34" s="55" t="s">
        <v>35</v>
      </c>
      <c r="C34" s="7">
        <v>0</v>
      </c>
      <c r="D34" s="7">
        <v>0</v>
      </c>
      <c r="E34" s="8"/>
      <c r="F34" s="8"/>
    </row>
    <row r="35" spans="1:6" ht="12.75">
      <c r="A35" s="51">
        <v>30500</v>
      </c>
      <c r="B35" s="52" t="s">
        <v>36</v>
      </c>
      <c r="C35" s="7">
        <v>101391.89</v>
      </c>
      <c r="D35" s="7">
        <v>110217.77</v>
      </c>
      <c r="E35" s="8"/>
      <c r="F35" s="8"/>
    </row>
    <row r="36" spans="1:6" ht="15">
      <c r="A36" s="59">
        <v>30000</v>
      </c>
      <c r="B36" s="10" t="s">
        <v>37</v>
      </c>
      <c r="C36" s="11">
        <f>SUM(C31:C35)</f>
        <v>118566.78</v>
      </c>
      <c r="D36" s="11">
        <f>SUM(D31:D35)</f>
        <v>125796.05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8" t="s">
        <v>38</v>
      </c>
      <c r="B38" s="46" t="s">
        <v>39</v>
      </c>
      <c r="C38" s="17"/>
      <c r="D38" s="18"/>
      <c r="E38" s="6"/>
      <c r="F38" s="6"/>
    </row>
    <row r="39" spans="1:6" ht="12.75">
      <c r="A39" s="51">
        <v>40100</v>
      </c>
      <c r="B39" s="52" t="s">
        <v>40</v>
      </c>
      <c r="C39" s="7">
        <v>0</v>
      </c>
      <c r="D39" s="7">
        <v>0</v>
      </c>
      <c r="E39" s="8"/>
      <c r="F39" s="8"/>
    </row>
    <row r="40" spans="1:6" ht="12.75">
      <c r="A40" s="51">
        <v>40200</v>
      </c>
      <c r="B40" s="52" t="s">
        <v>41</v>
      </c>
      <c r="C40" s="7">
        <v>390538.43</v>
      </c>
      <c r="D40" s="7">
        <v>297358.34</v>
      </c>
      <c r="E40" s="8"/>
      <c r="F40" s="8"/>
    </row>
    <row r="41" spans="1:6" ht="12.75">
      <c r="A41" s="51">
        <v>40300</v>
      </c>
      <c r="B41" s="52" t="s">
        <v>42</v>
      </c>
      <c r="C41" s="7">
        <v>0</v>
      </c>
      <c r="D41" s="7">
        <v>0</v>
      </c>
      <c r="E41" s="8"/>
      <c r="F41" s="8"/>
    </row>
    <row r="42" spans="1:6" ht="12.75">
      <c r="A42" s="51">
        <v>40400</v>
      </c>
      <c r="B42" s="52" t="s">
        <v>43</v>
      </c>
      <c r="C42" s="7">
        <v>0</v>
      </c>
      <c r="D42" s="7">
        <v>0</v>
      </c>
      <c r="E42" s="8"/>
      <c r="F42" s="8"/>
    </row>
    <row r="43" spans="1:6" ht="12.75">
      <c r="A43" s="56">
        <v>40500</v>
      </c>
      <c r="B43" s="55" t="s">
        <v>44</v>
      </c>
      <c r="C43" s="7">
        <v>0</v>
      </c>
      <c r="D43" s="7">
        <v>0</v>
      </c>
      <c r="E43" s="8"/>
      <c r="F43" s="8"/>
    </row>
    <row r="44" spans="1:6" ht="15">
      <c r="A44" s="59">
        <v>40000</v>
      </c>
      <c r="B44" s="10" t="s">
        <v>45</v>
      </c>
      <c r="C44" s="11">
        <f>SUM(C39:C43)</f>
        <v>390538.43</v>
      </c>
      <c r="D44" s="11">
        <f>SUM(D39:D43)</f>
        <v>297358.34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8" t="s">
        <v>46</v>
      </c>
      <c r="B46" s="46" t="s">
        <v>47</v>
      </c>
      <c r="C46" s="17"/>
      <c r="D46" s="18"/>
      <c r="E46" s="6"/>
      <c r="F46" s="6"/>
    </row>
    <row r="47" spans="1:6" ht="12.75">
      <c r="A47" s="51">
        <v>50100</v>
      </c>
      <c r="B47" s="52" t="s">
        <v>48</v>
      </c>
      <c r="C47" s="7">
        <v>1396.1</v>
      </c>
      <c r="D47" s="7">
        <v>1396.1</v>
      </c>
      <c r="E47" s="8"/>
      <c r="F47" s="8"/>
    </row>
    <row r="48" spans="1:6" ht="12.75">
      <c r="A48" s="51">
        <v>50200</v>
      </c>
      <c r="B48" s="52" t="s">
        <v>49</v>
      </c>
      <c r="C48" s="7">
        <v>0</v>
      </c>
      <c r="D48" s="7">
        <v>0</v>
      </c>
      <c r="E48" s="8"/>
      <c r="F48" s="8"/>
    </row>
    <row r="49" spans="1:6" ht="12.75">
      <c r="A49" s="51">
        <v>50300</v>
      </c>
      <c r="B49" s="52" t="s">
        <v>50</v>
      </c>
      <c r="C49" s="7">
        <v>0</v>
      </c>
      <c r="D49" s="7">
        <v>0</v>
      </c>
      <c r="E49" s="8"/>
      <c r="F49" s="8"/>
    </row>
    <row r="50" spans="1:6" ht="12.75">
      <c r="A50" s="51">
        <v>50400</v>
      </c>
      <c r="B50" s="52" t="s">
        <v>51</v>
      </c>
      <c r="C50" s="7">
        <v>0</v>
      </c>
      <c r="D50" s="7">
        <v>0</v>
      </c>
      <c r="E50" s="8"/>
      <c r="F50" s="8"/>
    </row>
    <row r="51" spans="1:6" ht="15">
      <c r="A51" s="59">
        <v>50000</v>
      </c>
      <c r="B51" s="10" t="s">
        <v>52</v>
      </c>
      <c r="C51" s="11">
        <f>SUM(C47:C50)</f>
        <v>1396.1</v>
      </c>
      <c r="D51" s="11">
        <f>SUM(D47:D50)</f>
        <v>1396.1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8" t="s">
        <v>53</v>
      </c>
      <c r="B53" s="46" t="s">
        <v>54</v>
      </c>
      <c r="C53" s="17"/>
      <c r="D53" s="18"/>
      <c r="E53" s="6"/>
      <c r="F53" s="6"/>
    </row>
    <row r="54" spans="1:6" ht="12.75">
      <c r="A54" s="51">
        <v>60100</v>
      </c>
      <c r="B54" s="52" t="s">
        <v>48</v>
      </c>
      <c r="C54" s="7">
        <v>0</v>
      </c>
      <c r="D54" s="7">
        <v>0</v>
      </c>
      <c r="E54" s="8"/>
      <c r="F54" s="8"/>
    </row>
    <row r="55" spans="1:6" ht="12.75">
      <c r="A55" s="51">
        <v>60200</v>
      </c>
      <c r="B55" s="52" t="s">
        <v>49</v>
      </c>
      <c r="C55" s="7">
        <v>0</v>
      </c>
      <c r="D55" s="7">
        <v>0</v>
      </c>
      <c r="E55" s="8"/>
      <c r="F55" s="8"/>
    </row>
    <row r="56" spans="1:6" ht="12.75">
      <c r="A56" s="51">
        <v>60300</v>
      </c>
      <c r="B56" s="52" t="s">
        <v>50</v>
      </c>
      <c r="C56" s="7">
        <v>0</v>
      </c>
      <c r="D56" s="7">
        <v>0</v>
      </c>
      <c r="E56" s="8"/>
      <c r="F56" s="8"/>
    </row>
    <row r="57" spans="1:6" ht="12.75">
      <c r="A57" s="51">
        <v>60400</v>
      </c>
      <c r="B57" s="52" t="s">
        <v>51</v>
      </c>
      <c r="C57" s="7">
        <v>0</v>
      </c>
      <c r="D57" s="7">
        <v>0</v>
      </c>
      <c r="E57" s="8"/>
      <c r="F57" s="8"/>
    </row>
    <row r="58" spans="1:6" ht="15">
      <c r="A58" s="59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8" t="s">
        <v>56</v>
      </c>
      <c r="B60" s="46" t="s">
        <v>57</v>
      </c>
      <c r="C60" s="17"/>
      <c r="D60" s="18"/>
      <c r="E60" s="6"/>
      <c r="F60" s="6"/>
    </row>
    <row r="61" spans="1:6" ht="12.75">
      <c r="A61" s="51">
        <v>70100</v>
      </c>
      <c r="B61" s="52" t="s">
        <v>58</v>
      </c>
      <c r="C61" s="7">
        <v>0</v>
      </c>
      <c r="D61" s="7">
        <v>0</v>
      </c>
      <c r="E61" s="8"/>
      <c r="F61" s="8"/>
    </row>
    <row r="62" spans="1:6" ht="15">
      <c r="A62" s="53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8" t="s">
        <v>60</v>
      </c>
      <c r="B64" s="46" t="s">
        <v>61</v>
      </c>
      <c r="C64" s="17"/>
      <c r="D64" s="18"/>
      <c r="E64" s="6"/>
      <c r="F64" s="6"/>
    </row>
    <row r="65" spans="1:6" ht="12.75">
      <c r="A65" s="51">
        <v>90100</v>
      </c>
      <c r="B65" s="52" t="s">
        <v>62</v>
      </c>
      <c r="C65" s="7">
        <v>612064.61</v>
      </c>
      <c r="D65" s="7">
        <v>622521.65</v>
      </c>
      <c r="E65" s="8"/>
      <c r="F65" s="8"/>
    </row>
    <row r="66" spans="1:6" ht="12.75">
      <c r="A66" s="51">
        <v>90200</v>
      </c>
      <c r="B66" s="52" t="s">
        <v>63</v>
      </c>
      <c r="C66" s="7">
        <v>34726.69</v>
      </c>
      <c r="D66" s="7">
        <v>46723.59</v>
      </c>
      <c r="E66" s="8"/>
      <c r="F66" s="8"/>
    </row>
    <row r="67" spans="1:6" ht="15">
      <c r="A67" s="53">
        <v>90000</v>
      </c>
      <c r="B67" s="10" t="s">
        <v>64</v>
      </c>
      <c r="C67" s="11">
        <f>SUM(C65:C66)</f>
        <v>646791.3</v>
      </c>
      <c r="D67" s="11">
        <f>SUM(D65:D66)</f>
        <v>669245.24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15061179.76</v>
      </c>
      <c r="D68" s="20">
        <f>+D20+D28+D36+D44+D51+D58+D62+D67</f>
        <v>13853532.08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16412263.110000001</v>
      </c>
      <c r="D69" s="20">
        <f>+D68+D11</f>
        <v>15924258.66</v>
      </c>
      <c r="E69" s="21"/>
      <c r="F69" s="21"/>
    </row>
    <row r="70" spans="1:6" ht="23.25" customHeight="1">
      <c r="A70" s="9"/>
      <c r="B70" s="19" t="s">
        <v>129</v>
      </c>
      <c r="C70" s="20">
        <f>IF((Spese!BU57+Spese!BV57)&gt;Entrate!C69,(Spese!BU57+Spese!BV57)-Entrate!C69,0)</f>
        <v>0</v>
      </c>
      <c r="D70" s="20">
        <f>IF(Spese!BW57&gt;Entrate!D69,Spese!BW57-Entrate!D69,0)</f>
        <v>0</v>
      </c>
      <c r="E70" s="21"/>
      <c r="F70" s="21"/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300" verticalDpi="300" orientation="landscape" paperSize="9" scale="51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tabSelected="1" zoomScale="70" zoomScaleNormal="70" zoomScalePageLayoutView="0" workbookViewId="0" topLeftCell="BN49">
      <selection activeCell="BV11" sqref="BV1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20.7109375" style="0" customWidth="1"/>
  </cols>
  <sheetData>
    <row r="1" spans="2:3" ht="18.75">
      <c r="B1" s="3"/>
      <c r="C1" s="3"/>
    </row>
    <row r="3" spans="3:6" ht="12.75">
      <c r="C3" s="77" t="s">
        <v>6</v>
      </c>
      <c r="D3" s="77"/>
      <c r="E3" s="77"/>
      <c r="F3" s="77"/>
    </row>
    <row r="4" ht="18.75">
      <c r="B4" s="3" t="s">
        <v>134</v>
      </c>
    </row>
    <row r="5" spans="2:7" ht="18.75">
      <c r="B5" s="39"/>
      <c r="C5" s="39" t="s">
        <v>133</v>
      </c>
      <c r="D5" s="3">
        <f>Entrate!C5</f>
        <v>2017</v>
      </c>
      <c r="G5" s="3"/>
    </row>
    <row r="6" spans="2:7" ht="18.75">
      <c r="B6" s="3"/>
      <c r="G6" s="3"/>
    </row>
    <row r="7" spans="1:75" ht="12.75">
      <c r="A7" s="74"/>
      <c r="B7" s="86" t="s">
        <v>136</v>
      </c>
      <c r="C7" s="78">
        <v>1</v>
      </c>
      <c r="D7" s="79"/>
      <c r="E7" s="80"/>
      <c r="F7" s="78">
        <v>2</v>
      </c>
      <c r="G7" s="79"/>
      <c r="H7" s="80"/>
      <c r="I7" s="78">
        <v>3</v>
      </c>
      <c r="J7" s="79"/>
      <c r="K7" s="80"/>
      <c r="L7" s="78">
        <v>4</v>
      </c>
      <c r="M7" s="79"/>
      <c r="N7" s="80"/>
      <c r="O7" s="78">
        <v>5</v>
      </c>
      <c r="P7" s="79"/>
      <c r="Q7" s="80"/>
      <c r="R7" s="78">
        <v>6</v>
      </c>
      <c r="S7" s="79"/>
      <c r="T7" s="80"/>
      <c r="U7" s="78">
        <v>7</v>
      </c>
      <c r="V7" s="79"/>
      <c r="W7" s="80"/>
      <c r="X7" s="78">
        <v>8</v>
      </c>
      <c r="Y7" s="79"/>
      <c r="Z7" s="80"/>
      <c r="AA7" s="78">
        <v>9</v>
      </c>
      <c r="AB7" s="79"/>
      <c r="AC7" s="80"/>
      <c r="AD7" s="78">
        <v>10</v>
      </c>
      <c r="AE7" s="79"/>
      <c r="AF7" s="80"/>
      <c r="AG7" s="79">
        <v>11</v>
      </c>
      <c r="AH7" s="79"/>
      <c r="AI7" s="80"/>
      <c r="AJ7" s="78">
        <v>12</v>
      </c>
      <c r="AK7" s="79"/>
      <c r="AL7" s="80"/>
      <c r="AM7" s="78">
        <v>13</v>
      </c>
      <c r="AN7" s="79"/>
      <c r="AO7" s="80"/>
      <c r="AP7" s="78">
        <v>14</v>
      </c>
      <c r="AQ7" s="79"/>
      <c r="AR7" s="80"/>
      <c r="AS7" s="78">
        <v>15</v>
      </c>
      <c r="AT7" s="79"/>
      <c r="AU7" s="80"/>
      <c r="AV7" s="79">
        <v>16</v>
      </c>
      <c r="AW7" s="79"/>
      <c r="AX7" s="80"/>
      <c r="AY7" s="78">
        <v>17</v>
      </c>
      <c r="AZ7" s="79"/>
      <c r="BA7" s="80"/>
      <c r="BB7" s="78">
        <v>18</v>
      </c>
      <c r="BC7" s="79"/>
      <c r="BD7" s="80"/>
      <c r="BE7" s="78">
        <v>19</v>
      </c>
      <c r="BF7" s="79"/>
      <c r="BG7" s="80"/>
      <c r="BH7" s="78">
        <v>20</v>
      </c>
      <c r="BI7" s="79"/>
      <c r="BJ7" s="80"/>
      <c r="BK7" s="79">
        <v>50</v>
      </c>
      <c r="BL7" s="79"/>
      <c r="BM7" s="80"/>
      <c r="BN7" s="78">
        <v>60</v>
      </c>
      <c r="BO7" s="79"/>
      <c r="BP7" s="80"/>
      <c r="BQ7" s="78">
        <v>99</v>
      </c>
      <c r="BR7" s="79"/>
      <c r="BS7" s="79"/>
      <c r="BT7" s="95" t="s">
        <v>127</v>
      </c>
      <c r="BU7" s="97" t="s">
        <v>128</v>
      </c>
      <c r="BV7" s="88"/>
      <c r="BW7" s="98"/>
    </row>
    <row r="8" spans="1:75" s="22" customFormat="1" ht="58.5" customHeight="1">
      <c r="A8" s="23"/>
      <c r="B8" s="87"/>
      <c r="C8" s="88" t="s">
        <v>66</v>
      </c>
      <c r="D8" s="88"/>
      <c r="E8" s="89"/>
      <c r="F8" s="92" t="s">
        <v>67</v>
      </c>
      <c r="G8" s="89"/>
      <c r="H8" s="93"/>
      <c r="I8" s="84" t="s">
        <v>68</v>
      </c>
      <c r="J8" s="85"/>
      <c r="K8" s="83"/>
      <c r="L8" s="81" t="s">
        <v>69</v>
      </c>
      <c r="M8" s="82"/>
      <c r="N8" s="83"/>
      <c r="O8" s="81" t="s">
        <v>70</v>
      </c>
      <c r="P8" s="82"/>
      <c r="Q8" s="83"/>
      <c r="R8" s="88" t="s">
        <v>135</v>
      </c>
      <c r="S8" s="88"/>
      <c r="T8" s="89"/>
      <c r="U8" s="92" t="s">
        <v>110</v>
      </c>
      <c r="V8" s="89"/>
      <c r="W8" s="93"/>
      <c r="X8" s="84" t="s">
        <v>111</v>
      </c>
      <c r="Y8" s="85"/>
      <c r="Z8" s="83"/>
      <c r="AA8" s="81" t="s">
        <v>112</v>
      </c>
      <c r="AB8" s="82"/>
      <c r="AC8" s="83"/>
      <c r="AD8" s="81" t="s">
        <v>113</v>
      </c>
      <c r="AE8" s="82"/>
      <c r="AF8" s="83"/>
      <c r="AG8" s="88" t="s">
        <v>114</v>
      </c>
      <c r="AH8" s="88"/>
      <c r="AI8" s="89"/>
      <c r="AJ8" s="92" t="s">
        <v>115</v>
      </c>
      <c r="AK8" s="89"/>
      <c r="AL8" s="93"/>
      <c r="AM8" s="84" t="s">
        <v>116</v>
      </c>
      <c r="AN8" s="85"/>
      <c r="AO8" s="83"/>
      <c r="AP8" s="81" t="s">
        <v>117</v>
      </c>
      <c r="AQ8" s="82"/>
      <c r="AR8" s="83"/>
      <c r="AS8" s="81" t="s">
        <v>118</v>
      </c>
      <c r="AT8" s="82"/>
      <c r="AU8" s="83"/>
      <c r="AV8" s="88" t="s">
        <v>119</v>
      </c>
      <c r="AW8" s="88"/>
      <c r="AX8" s="89"/>
      <c r="AY8" s="92" t="s">
        <v>120</v>
      </c>
      <c r="AZ8" s="89"/>
      <c r="BA8" s="93"/>
      <c r="BB8" s="84" t="s">
        <v>121</v>
      </c>
      <c r="BC8" s="85"/>
      <c r="BD8" s="83"/>
      <c r="BE8" s="81" t="s">
        <v>122</v>
      </c>
      <c r="BF8" s="82"/>
      <c r="BG8" s="83"/>
      <c r="BH8" s="81" t="s">
        <v>123</v>
      </c>
      <c r="BI8" s="82"/>
      <c r="BJ8" s="83"/>
      <c r="BK8" s="88" t="s">
        <v>124</v>
      </c>
      <c r="BL8" s="88"/>
      <c r="BM8" s="89"/>
      <c r="BN8" s="92" t="s">
        <v>125</v>
      </c>
      <c r="BO8" s="89"/>
      <c r="BP8" s="93"/>
      <c r="BQ8" s="84" t="s">
        <v>126</v>
      </c>
      <c r="BR8" s="85"/>
      <c r="BS8" s="82"/>
      <c r="BT8" s="96"/>
      <c r="BU8" s="99"/>
      <c r="BV8" s="100"/>
      <c r="BW8" s="101"/>
    </row>
    <row r="9" spans="1:75" s="22" customFormat="1" ht="11.25" customHeight="1">
      <c r="A9" s="23"/>
      <c r="B9" s="60"/>
      <c r="C9" s="90" t="s">
        <v>4</v>
      </c>
      <c r="D9" s="91"/>
      <c r="E9" s="61" t="s">
        <v>5</v>
      </c>
      <c r="F9" s="90" t="s">
        <v>4</v>
      </c>
      <c r="G9" s="91"/>
      <c r="H9" s="67" t="s">
        <v>5</v>
      </c>
      <c r="I9" s="90" t="s">
        <v>4</v>
      </c>
      <c r="J9" s="91"/>
      <c r="K9" s="24" t="s">
        <v>5</v>
      </c>
      <c r="L9" s="90" t="s">
        <v>4</v>
      </c>
      <c r="M9" s="91"/>
      <c r="N9" s="24" t="s">
        <v>5</v>
      </c>
      <c r="O9" s="90" t="s">
        <v>4</v>
      </c>
      <c r="P9" s="91"/>
      <c r="Q9" s="24" t="s">
        <v>5</v>
      </c>
      <c r="R9" s="94" t="s">
        <v>4</v>
      </c>
      <c r="S9" s="91"/>
      <c r="T9" s="61" t="s">
        <v>5</v>
      </c>
      <c r="U9" s="90" t="s">
        <v>4</v>
      </c>
      <c r="V9" s="91"/>
      <c r="W9" s="67" t="s">
        <v>5</v>
      </c>
      <c r="X9" s="90" t="s">
        <v>4</v>
      </c>
      <c r="Y9" s="91"/>
      <c r="Z9" s="24" t="s">
        <v>5</v>
      </c>
      <c r="AA9" s="90" t="s">
        <v>4</v>
      </c>
      <c r="AB9" s="91"/>
      <c r="AC9" s="24" t="s">
        <v>5</v>
      </c>
      <c r="AD9" s="90" t="s">
        <v>4</v>
      </c>
      <c r="AE9" s="91"/>
      <c r="AF9" s="24" t="s">
        <v>5</v>
      </c>
      <c r="AG9" s="94" t="s">
        <v>4</v>
      </c>
      <c r="AH9" s="91"/>
      <c r="AI9" s="61" t="s">
        <v>5</v>
      </c>
      <c r="AJ9" s="90" t="s">
        <v>4</v>
      </c>
      <c r="AK9" s="91"/>
      <c r="AL9" s="67" t="s">
        <v>5</v>
      </c>
      <c r="AM9" s="90" t="s">
        <v>4</v>
      </c>
      <c r="AN9" s="91"/>
      <c r="AO9" s="24" t="s">
        <v>5</v>
      </c>
      <c r="AP9" s="90" t="s">
        <v>4</v>
      </c>
      <c r="AQ9" s="91"/>
      <c r="AR9" s="24" t="s">
        <v>5</v>
      </c>
      <c r="AS9" s="90" t="s">
        <v>4</v>
      </c>
      <c r="AT9" s="91"/>
      <c r="AU9" s="24" t="s">
        <v>5</v>
      </c>
      <c r="AV9" s="94" t="s">
        <v>4</v>
      </c>
      <c r="AW9" s="91"/>
      <c r="AX9" s="61" t="s">
        <v>5</v>
      </c>
      <c r="AY9" s="90" t="s">
        <v>4</v>
      </c>
      <c r="AZ9" s="91"/>
      <c r="BA9" s="67" t="s">
        <v>5</v>
      </c>
      <c r="BB9" s="90" t="s">
        <v>4</v>
      </c>
      <c r="BC9" s="91"/>
      <c r="BD9" s="24" t="s">
        <v>5</v>
      </c>
      <c r="BE9" s="90" t="s">
        <v>4</v>
      </c>
      <c r="BF9" s="91"/>
      <c r="BG9" s="24" t="s">
        <v>5</v>
      </c>
      <c r="BH9" s="90" t="s">
        <v>4</v>
      </c>
      <c r="BI9" s="91"/>
      <c r="BJ9" s="24" t="s">
        <v>5</v>
      </c>
      <c r="BK9" s="94" t="s">
        <v>4</v>
      </c>
      <c r="BL9" s="91"/>
      <c r="BM9" s="61" t="s">
        <v>5</v>
      </c>
      <c r="BN9" s="90" t="s">
        <v>4</v>
      </c>
      <c r="BO9" s="91"/>
      <c r="BP9" s="67" t="s">
        <v>5</v>
      </c>
      <c r="BQ9" s="90" t="s">
        <v>4</v>
      </c>
      <c r="BR9" s="91"/>
      <c r="BS9" s="24" t="s">
        <v>5</v>
      </c>
      <c r="BT9" s="75" t="s">
        <v>4</v>
      </c>
      <c r="BU9" s="90" t="s">
        <v>4</v>
      </c>
      <c r="BV9" s="91"/>
      <c r="BW9" s="24" t="s">
        <v>5</v>
      </c>
    </row>
    <row r="10" spans="1:75" s="22" customFormat="1" ht="39" customHeight="1">
      <c r="A10" s="4"/>
      <c r="B10" s="60"/>
      <c r="C10" s="65" t="s">
        <v>132</v>
      </c>
      <c r="D10" s="65" t="s">
        <v>131</v>
      </c>
      <c r="E10" s="63"/>
      <c r="F10" s="65" t="s">
        <v>132</v>
      </c>
      <c r="G10" s="65" t="s">
        <v>131</v>
      </c>
      <c r="H10" s="66"/>
      <c r="I10" s="65" t="s">
        <v>132</v>
      </c>
      <c r="J10" s="68" t="s">
        <v>131</v>
      </c>
      <c r="K10" s="63"/>
      <c r="L10" s="65" t="s">
        <v>132</v>
      </c>
      <c r="M10" s="68" t="s">
        <v>131</v>
      </c>
      <c r="N10" s="63"/>
      <c r="O10" s="65" t="s">
        <v>132</v>
      </c>
      <c r="P10" s="68" t="s">
        <v>131</v>
      </c>
      <c r="Q10" s="63"/>
      <c r="R10" s="65" t="s">
        <v>132</v>
      </c>
      <c r="S10" s="65" t="s">
        <v>131</v>
      </c>
      <c r="T10" s="63"/>
      <c r="U10" s="65" t="s">
        <v>132</v>
      </c>
      <c r="V10" s="65" t="s">
        <v>131</v>
      </c>
      <c r="W10" s="66"/>
      <c r="X10" s="65" t="s">
        <v>132</v>
      </c>
      <c r="Y10" s="68" t="s">
        <v>131</v>
      </c>
      <c r="Z10" s="63"/>
      <c r="AA10" s="65" t="s">
        <v>132</v>
      </c>
      <c r="AB10" s="68" t="s">
        <v>131</v>
      </c>
      <c r="AC10" s="63"/>
      <c r="AD10" s="65" t="s">
        <v>132</v>
      </c>
      <c r="AE10" s="68" t="s">
        <v>131</v>
      </c>
      <c r="AF10" s="63"/>
      <c r="AG10" s="65" t="s">
        <v>132</v>
      </c>
      <c r="AH10" s="65" t="s">
        <v>131</v>
      </c>
      <c r="AI10" s="63"/>
      <c r="AJ10" s="65" t="s">
        <v>132</v>
      </c>
      <c r="AK10" s="65" t="s">
        <v>131</v>
      </c>
      <c r="AL10" s="66"/>
      <c r="AM10" s="65" t="s">
        <v>132</v>
      </c>
      <c r="AN10" s="68" t="s">
        <v>131</v>
      </c>
      <c r="AO10" s="63"/>
      <c r="AP10" s="65" t="s">
        <v>132</v>
      </c>
      <c r="AQ10" s="68" t="s">
        <v>131</v>
      </c>
      <c r="AR10" s="63"/>
      <c r="AS10" s="65" t="s">
        <v>132</v>
      </c>
      <c r="AT10" s="68" t="s">
        <v>131</v>
      </c>
      <c r="AU10" s="63"/>
      <c r="AV10" s="65" t="s">
        <v>132</v>
      </c>
      <c r="AW10" s="65" t="s">
        <v>131</v>
      </c>
      <c r="AX10" s="63"/>
      <c r="AY10" s="65" t="s">
        <v>132</v>
      </c>
      <c r="AZ10" s="65" t="s">
        <v>131</v>
      </c>
      <c r="BA10" s="66"/>
      <c r="BB10" s="65" t="s">
        <v>132</v>
      </c>
      <c r="BC10" s="68" t="s">
        <v>131</v>
      </c>
      <c r="BD10" s="63"/>
      <c r="BE10" s="65" t="s">
        <v>132</v>
      </c>
      <c r="BF10" s="68" t="s">
        <v>131</v>
      </c>
      <c r="BG10" s="63"/>
      <c r="BH10" s="65" t="s">
        <v>132</v>
      </c>
      <c r="BI10" s="68" t="s">
        <v>131</v>
      </c>
      <c r="BJ10" s="63"/>
      <c r="BK10" s="65" t="s">
        <v>132</v>
      </c>
      <c r="BL10" s="65" t="s">
        <v>131</v>
      </c>
      <c r="BM10" s="63"/>
      <c r="BN10" s="65" t="s">
        <v>132</v>
      </c>
      <c r="BO10" s="65" t="s">
        <v>131</v>
      </c>
      <c r="BP10" s="66"/>
      <c r="BQ10" s="65" t="s">
        <v>132</v>
      </c>
      <c r="BR10" s="68" t="s">
        <v>131</v>
      </c>
      <c r="BS10" s="63"/>
      <c r="BT10" s="62"/>
      <c r="BU10" s="64"/>
      <c r="BV10" s="68" t="s">
        <v>131</v>
      </c>
      <c r="BW10" s="63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69"/>
      <c r="L11" s="27"/>
      <c r="M11" s="27"/>
      <c r="N11" s="6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69"/>
      <c r="AA11" s="27"/>
      <c r="AB11" s="27"/>
      <c r="AC11" s="6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69"/>
      <c r="AP11" s="27"/>
      <c r="AQ11" s="27"/>
      <c r="AR11" s="69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9"/>
      <c r="BE11" s="27"/>
      <c r="BF11" s="27"/>
      <c r="BG11" s="69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69"/>
      <c r="BT11" s="27"/>
      <c r="BU11" s="27"/>
      <c r="BV11" s="27"/>
      <c r="BW11" s="27"/>
    </row>
    <row r="12" spans="1:75" s="2" customFormat="1" ht="11.25" customHeight="1">
      <c r="A12" s="25"/>
      <c r="B12" s="58" t="s">
        <v>71</v>
      </c>
      <c r="C12" s="27"/>
      <c r="D12" s="27"/>
      <c r="E12" s="27"/>
      <c r="F12" s="27"/>
      <c r="G12" s="27"/>
      <c r="H12" s="27"/>
      <c r="I12" s="27"/>
      <c r="J12" s="27"/>
      <c r="K12" s="69"/>
      <c r="L12" s="27"/>
      <c r="M12" s="27"/>
      <c r="N12" s="6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69"/>
      <c r="AA12" s="27"/>
      <c r="AB12" s="27"/>
      <c r="AC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69"/>
      <c r="AP12" s="27"/>
      <c r="AQ12" s="27"/>
      <c r="AR12" s="69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9"/>
      <c r="BE12" s="27"/>
      <c r="BF12" s="27"/>
      <c r="BG12" s="69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69"/>
      <c r="BT12" s="29">
        <v>0</v>
      </c>
      <c r="BU12" s="76">
        <f>BT12</f>
        <v>0</v>
      </c>
      <c r="BV12" s="27"/>
      <c r="BW12" s="27"/>
    </row>
    <row r="13" spans="1:75" s="2" customFormat="1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69"/>
      <c r="L13" s="27"/>
      <c r="M13" s="27"/>
      <c r="N13" s="6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69"/>
      <c r="AA13" s="27"/>
      <c r="AB13" s="27"/>
      <c r="AC13" s="69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9"/>
      <c r="AP13" s="27"/>
      <c r="AQ13" s="27"/>
      <c r="AR13" s="69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9"/>
      <c r="BE13" s="27"/>
      <c r="BF13" s="27"/>
      <c r="BG13" s="69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69"/>
      <c r="BT13" s="29"/>
      <c r="BU13" s="27"/>
      <c r="BV13" s="27"/>
      <c r="BW13" s="27"/>
    </row>
    <row r="14" spans="1:75" ht="12.75">
      <c r="A14" s="50"/>
      <c r="B14" s="48" t="s">
        <v>72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5">
      <c r="A15" s="26">
        <v>101</v>
      </c>
      <c r="B15" s="28" t="s">
        <v>73</v>
      </c>
      <c r="C15" s="29">
        <v>1374401.89</v>
      </c>
      <c r="D15" s="29">
        <v>0</v>
      </c>
      <c r="E15" s="29">
        <v>1405334.09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54149.65</v>
      </c>
      <c r="Y15" s="29">
        <v>0</v>
      </c>
      <c r="Z15" s="29">
        <v>54261.21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8100</v>
      </c>
      <c r="AH15" s="29">
        <v>0</v>
      </c>
      <c r="AI15" s="29">
        <v>2910.13</v>
      </c>
      <c r="AJ15" s="29">
        <v>68900.66</v>
      </c>
      <c r="AK15" s="29">
        <v>0</v>
      </c>
      <c r="AL15" s="29">
        <v>66573.96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1505552.1999999997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1529079.39</v>
      </c>
    </row>
    <row r="16" spans="1:75" ht="15">
      <c r="A16" s="26">
        <f>A15+1</f>
        <v>102</v>
      </c>
      <c r="B16" s="28" t="s">
        <v>74</v>
      </c>
      <c r="C16" s="29">
        <v>90267.42</v>
      </c>
      <c r="D16" s="29">
        <v>0</v>
      </c>
      <c r="E16" s="29">
        <v>91449.12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6574.78</v>
      </c>
      <c r="Y16" s="29">
        <v>0</v>
      </c>
      <c r="Z16" s="29">
        <v>8681.39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3775</v>
      </c>
      <c r="AH16" s="29">
        <v>0</v>
      </c>
      <c r="AI16" s="29">
        <v>4416.97</v>
      </c>
      <c r="AJ16" s="29">
        <v>9663.01</v>
      </c>
      <c r="AK16" s="29">
        <v>0</v>
      </c>
      <c r="AL16" s="29">
        <v>10299.46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110280.20999999999</v>
      </c>
      <c r="BV16" s="30">
        <f t="shared" si="0"/>
        <v>0</v>
      </c>
      <c r="BW16" s="30">
        <f t="shared" si="0"/>
        <v>114846.94</v>
      </c>
    </row>
    <row r="17" spans="1:75" ht="15">
      <c r="A17" s="26">
        <f aca="true" t="shared" si="2" ref="A17:A24">A16+1</f>
        <v>103</v>
      </c>
      <c r="B17" s="28" t="s">
        <v>75</v>
      </c>
      <c r="C17" s="29">
        <v>949831.77</v>
      </c>
      <c r="D17" s="29">
        <v>0</v>
      </c>
      <c r="E17" s="29">
        <v>951081.73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268.62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18790.44</v>
      </c>
      <c r="Y17" s="29">
        <v>0</v>
      </c>
      <c r="Z17" s="29">
        <v>18790.44</v>
      </c>
      <c r="AA17" s="29">
        <v>174046.65</v>
      </c>
      <c r="AB17" s="29">
        <v>0</v>
      </c>
      <c r="AC17" s="29">
        <v>243199.67</v>
      </c>
      <c r="AD17" s="29">
        <v>0</v>
      </c>
      <c r="AE17" s="29">
        <v>0</v>
      </c>
      <c r="AF17" s="29">
        <v>0</v>
      </c>
      <c r="AG17" s="29">
        <v>900</v>
      </c>
      <c r="AH17" s="29">
        <v>0</v>
      </c>
      <c r="AI17" s="29">
        <v>900</v>
      </c>
      <c r="AJ17" s="29">
        <v>11885</v>
      </c>
      <c r="AK17" s="29">
        <v>0</v>
      </c>
      <c r="AL17" s="29">
        <v>3023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1155453.8599999999</v>
      </c>
      <c r="BV17" s="30">
        <f t="shared" si="0"/>
        <v>0</v>
      </c>
      <c r="BW17" s="30">
        <f t="shared" si="0"/>
        <v>1217263.46</v>
      </c>
    </row>
    <row r="18" spans="1:75" ht="15">
      <c r="A18" s="26">
        <f t="shared" si="2"/>
        <v>104</v>
      </c>
      <c r="B18" s="28" t="s">
        <v>23</v>
      </c>
      <c r="C18" s="29">
        <v>112764.11</v>
      </c>
      <c r="D18" s="29">
        <v>0</v>
      </c>
      <c r="E18" s="29">
        <v>233578.79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20940</v>
      </c>
      <c r="S18" s="29">
        <v>0</v>
      </c>
      <c r="T18" s="29">
        <v>3375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3850</v>
      </c>
      <c r="AH18" s="29">
        <v>0</v>
      </c>
      <c r="AI18" s="29">
        <v>3850</v>
      </c>
      <c r="AJ18" s="29">
        <v>10631465.07</v>
      </c>
      <c r="AK18" s="29">
        <v>0</v>
      </c>
      <c r="AL18" s="29">
        <v>9841280.37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10769019.18</v>
      </c>
      <c r="BV18" s="30">
        <f t="shared" si="0"/>
        <v>0</v>
      </c>
      <c r="BW18" s="30">
        <f t="shared" si="0"/>
        <v>10082084.159999998</v>
      </c>
    </row>
    <row r="19" spans="1:75" ht="15">
      <c r="A19" s="26">
        <f t="shared" si="2"/>
        <v>105</v>
      </c>
      <c r="B19" s="28" t="s">
        <v>76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5">
      <c r="A20" s="26">
        <f t="shared" si="2"/>
        <v>106</v>
      </c>
      <c r="B20" s="28" t="s">
        <v>77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5">
      <c r="A21" s="26">
        <f t="shared" si="2"/>
        <v>107</v>
      </c>
      <c r="B21" s="28" t="s">
        <v>78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0</v>
      </c>
      <c r="BV21" s="30">
        <f t="shared" si="0"/>
        <v>0</v>
      </c>
      <c r="BW21" s="30">
        <f t="shared" si="0"/>
        <v>0</v>
      </c>
    </row>
    <row r="22" spans="1:75" ht="15">
      <c r="A22" s="26">
        <f t="shared" si="2"/>
        <v>108</v>
      </c>
      <c r="B22" s="28" t="s">
        <v>79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5">
      <c r="A23" s="26">
        <f t="shared" si="2"/>
        <v>109</v>
      </c>
      <c r="B23" s="28" t="s">
        <v>80</v>
      </c>
      <c r="C23" s="29">
        <v>62758</v>
      </c>
      <c r="D23" s="29">
        <v>0</v>
      </c>
      <c r="E23" s="29">
        <v>117576.49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45626</v>
      </c>
      <c r="Y23" s="29">
        <v>0</v>
      </c>
      <c r="Z23" s="29">
        <v>73214.41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46785</v>
      </c>
      <c r="AH23" s="29">
        <v>0</v>
      </c>
      <c r="AI23" s="29">
        <v>65021.34</v>
      </c>
      <c r="AJ23" s="29">
        <v>110000</v>
      </c>
      <c r="AK23" s="29">
        <v>0</v>
      </c>
      <c r="AL23" s="29">
        <v>91738.14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265169</v>
      </c>
      <c r="BV23" s="30">
        <f t="shared" si="0"/>
        <v>0</v>
      </c>
      <c r="BW23" s="30">
        <f t="shared" si="0"/>
        <v>347550.38</v>
      </c>
    </row>
    <row r="24" spans="1:75" ht="15">
      <c r="A24" s="26">
        <f t="shared" si="2"/>
        <v>110</v>
      </c>
      <c r="B24" s="28" t="s">
        <v>81</v>
      </c>
      <c r="C24" s="29">
        <v>28085.23</v>
      </c>
      <c r="D24" s="29">
        <v>103031.65</v>
      </c>
      <c r="E24" s="29">
        <v>43338.73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81004.99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17095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28085.23</v>
      </c>
      <c r="BV24" s="30">
        <f t="shared" si="0"/>
        <v>201131.64</v>
      </c>
      <c r="BW24" s="30">
        <f t="shared" si="0"/>
        <v>43338.73</v>
      </c>
    </row>
    <row r="25" spans="1:75" s="33" customFormat="1" ht="15.75" thickBot="1">
      <c r="A25" s="70">
        <v>100</v>
      </c>
      <c r="B25" s="31" t="s">
        <v>82</v>
      </c>
      <c r="C25" s="32">
        <f aca="true" t="shared" si="3" ref="C25:BN25">SUM(C15:C24)</f>
        <v>2618108.42</v>
      </c>
      <c r="D25" s="32">
        <f t="shared" si="3"/>
        <v>103031.65</v>
      </c>
      <c r="E25" s="32">
        <f t="shared" si="3"/>
        <v>2842358.95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268.62</v>
      </c>
      <c r="L25" s="32">
        <f t="shared" si="3"/>
        <v>0</v>
      </c>
      <c r="M25" s="32">
        <f t="shared" si="3"/>
        <v>0</v>
      </c>
      <c r="N25" s="32">
        <f t="shared" si="3"/>
        <v>0</v>
      </c>
      <c r="O25" s="32">
        <f t="shared" si="3"/>
        <v>0</v>
      </c>
      <c r="P25" s="32">
        <f t="shared" si="3"/>
        <v>0</v>
      </c>
      <c r="Q25" s="32">
        <f t="shared" si="3"/>
        <v>0</v>
      </c>
      <c r="R25" s="32">
        <f t="shared" si="3"/>
        <v>20940</v>
      </c>
      <c r="S25" s="32">
        <f t="shared" si="3"/>
        <v>0</v>
      </c>
      <c r="T25" s="32">
        <f t="shared" si="3"/>
        <v>3375</v>
      </c>
      <c r="U25" s="32">
        <f t="shared" si="3"/>
        <v>0</v>
      </c>
      <c r="V25" s="32">
        <f t="shared" si="3"/>
        <v>0</v>
      </c>
      <c r="W25" s="32">
        <f t="shared" si="3"/>
        <v>0</v>
      </c>
      <c r="X25" s="32">
        <f t="shared" si="3"/>
        <v>125140.87</v>
      </c>
      <c r="Y25" s="32">
        <f t="shared" si="3"/>
        <v>81004.99</v>
      </c>
      <c r="Z25" s="32">
        <f t="shared" si="3"/>
        <v>154947.45</v>
      </c>
      <c r="AA25" s="32">
        <f t="shared" si="3"/>
        <v>174046.65</v>
      </c>
      <c r="AB25" s="32">
        <f t="shared" si="3"/>
        <v>0</v>
      </c>
      <c r="AC25" s="32">
        <f t="shared" si="3"/>
        <v>243199.67</v>
      </c>
      <c r="AD25" s="32">
        <f t="shared" si="3"/>
        <v>0</v>
      </c>
      <c r="AE25" s="32">
        <f t="shared" si="3"/>
        <v>0</v>
      </c>
      <c r="AF25" s="32">
        <f t="shared" si="3"/>
        <v>0</v>
      </c>
      <c r="AG25" s="32">
        <f t="shared" si="3"/>
        <v>63410</v>
      </c>
      <c r="AH25" s="32">
        <f t="shared" si="3"/>
        <v>0</v>
      </c>
      <c r="AI25" s="32">
        <f t="shared" si="3"/>
        <v>77098.44</v>
      </c>
      <c r="AJ25" s="32">
        <f t="shared" si="3"/>
        <v>10831913.74</v>
      </c>
      <c r="AK25" s="32">
        <f t="shared" si="3"/>
        <v>17095</v>
      </c>
      <c r="AL25" s="32">
        <f t="shared" si="3"/>
        <v>10012914.93</v>
      </c>
      <c r="AM25" s="32">
        <f t="shared" si="3"/>
        <v>0</v>
      </c>
      <c r="AN25" s="32">
        <f t="shared" si="3"/>
        <v>0</v>
      </c>
      <c r="AO25" s="32">
        <f t="shared" si="3"/>
        <v>0</v>
      </c>
      <c r="AP25" s="32">
        <f t="shared" si="3"/>
        <v>0</v>
      </c>
      <c r="AQ25" s="32">
        <f t="shared" si="3"/>
        <v>0</v>
      </c>
      <c r="AR25" s="32">
        <f t="shared" si="3"/>
        <v>0</v>
      </c>
      <c r="AS25" s="32">
        <f t="shared" si="3"/>
        <v>0</v>
      </c>
      <c r="AT25" s="32">
        <f t="shared" si="3"/>
        <v>0</v>
      </c>
      <c r="AU25" s="32">
        <f t="shared" si="3"/>
        <v>0</v>
      </c>
      <c r="AV25" s="32">
        <f t="shared" si="3"/>
        <v>0</v>
      </c>
      <c r="AW25" s="32">
        <f t="shared" si="3"/>
        <v>0</v>
      </c>
      <c r="AX25" s="32">
        <f t="shared" si="3"/>
        <v>0</v>
      </c>
      <c r="AY25" s="32">
        <f t="shared" si="3"/>
        <v>0</v>
      </c>
      <c r="AZ25" s="32">
        <f t="shared" si="3"/>
        <v>0</v>
      </c>
      <c r="BA25" s="32">
        <f t="shared" si="3"/>
        <v>0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0</v>
      </c>
      <c r="BF25" s="32">
        <f t="shared" si="3"/>
        <v>0</v>
      </c>
      <c r="BG25" s="32">
        <f t="shared" si="3"/>
        <v>0</v>
      </c>
      <c r="BH25" s="32">
        <f t="shared" si="3"/>
        <v>0</v>
      </c>
      <c r="BI25" s="32">
        <f t="shared" si="3"/>
        <v>0</v>
      </c>
      <c r="BJ25" s="32">
        <f t="shared" si="3"/>
        <v>0</v>
      </c>
      <c r="BK25" s="32">
        <f t="shared" si="3"/>
        <v>0</v>
      </c>
      <c r="BL25" s="32">
        <f t="shared" si="3"/>
        <v>0</v>
      </c>
      <c r="BM25" s="32">
        <f t="shared" si="3"/>
        <v>0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13833559.68</v>
      </c>
      <c r="BV25" s="32">
        <f t="shared" si="4"/>
        <v>201131.64</v>
      </c>
      <c r="BW25" s="32">
        <f t="shared" si="4"/>
        <v>13334163.06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2.75">
      <c r="A27" s="50"/>
      <c r="B27" s="48" t="s">
        <v>83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5">
      <c r="A28" s="26">
        <v>201</v>
      </c>
      <c r="B28" s="28" t="s">
        <v>84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5">
      <c r="A29" s="26">
        <f>A28+1</f>
        <v>202</v>
      </c>
      <c r="B29" s="28" t="s">
        <v>85</v>
      </c>
      <c r="C29" s="29">
        <v>262622.61</v>
      </c>
      <c r="D29" s="29">
        <v>0</v>
      </c>
      <c r="E29" s="29">
        <v>170434.17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393.58</v>
      </c>
      <c r="AB29" s="29">
        <v>0</v>
      </c>
      <c r="AC29" s="29">
        <v>84473.62</v>
      </c>
      <c r="AD29" s="29">
        <v>5407.2</v>
      </c>
      <c r="AE29" s="29">
        <v>0</v>
      </c>
      <c r="AF29" s="29">
        <v>64966.43</v>
      </c>
      <c r="AG29" s="29">
        <v>0</v>
      </c>
      <c r="AH29" s="29">
        <v>0</v>
      </c>
      <c r="AI29" s="29">
        <v>38053.28</v>
      </c>
      <c r="AJ29" s="29">
        <v>0</v>
      </c>
      <c r="AK29" s="29">
        <v>0</v>
      </c>
      <c r="AL29" s="29">
        <v>788.12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268423.39</v>
      </c>
      <c r="BV29" s="30">
        <f t="shared" si="5"/>
        <v>0</v>
      </c>
      <c r="BW29" s="30">
        <f t="shared" si="5"/>
        <v>358715.62</v>
      </c>
    </row>
    <row r="30" spans="1:75" ht="15">
      <c r="A30" s="26">
        <f>A29+1</f>
        <v>203</v>
      </c>
      <c r="B30" s="28" t="s">
        <v>86</v>
      </c>
      <c r="C30" s="29">
        <v>0</v>
      </c>
      <c r="D30" s="29">
        <v>0</v>
      </c>
      <c r="E30" s="29">
        <v>26051.79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181996.13</v>
      </c>
      <c r="AB30" s="29">
        <v>0</v>
      </c>
      <c r="AC30" s="29">
        <v>257174.6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181996.13</v>
      </c>
      <c r="BV30" s="30">
        <f t="shared" si="5"/>
        <v>0</v>
      </c>
      <c r="BW30" s="30">
        <f t="shared" si="5"/>
        <v>283226.39</v>
      </c>
    </row>
    <row r="31" spans="1:75" ht="15">
      <c r="A31" s="26">
        <f>A30+1</f>
        <v>204</v>
      </c>
      <c r="B31" s="28" t="s">
        <v>87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5">
      <c r="A32" s="26">
        <f>A31+1</f>
        <v>205</v>
      </c>
      <c r="B32" s="28" t="s">
        <v>88</v>
      </c>
      <c r="C32" s="29">
        <v>0</v>
      </c>
      <c r="D32" s="29">
        <v>103509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605180.95</v>
      </c>
      <c r="AC32" s="29">
        <v>0</v>
      </c>
      <c r="AD32" s="29">
        <v>0</v>
      </c>
      <c r="AE32" s="29">
        <v>1282.01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0</v>
      </c>
      <c r="BV32" s="30">
        <f t="shared" si="5"/>
        <v>709971.96</v>
      </c>
      <c r="BW32" s="30">
        <f t="shared" si="5"/>
        <v>0</v>
      </c>
    </row>
    <row r="33" spans="1:75" s="33" customFormat="1" ht="15.75" thickBot="1">
      <c r="A33" s="70">
        <v>200</v>
      </c>
      <c r="B33" s="31" t="s">
        <v>89</v>
      </c>
      <c r="C33" s="32">
        <f aca="true" t="shared" si="6" ref="C33:BN33">SUM(C28:C32)</f>
        <v>262622.61</v>
      </c>
      <c r="D33" s="32">
        <f t="shared" si="6"/>
        <v>103509</v>
      </c>
      <c r="E33" s="32">
        <f t="shared" si="6"/>
        <v>196485.96000000002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6"/>
        <v>0</v>
      </c>
      <c r="O33" s="32">
        <f t="shared" si="6"/>
        <v>0</v>
      </c>
      <c r="P33" s="32">
        <f t="shared" si="6"/>
        <v>0</v>
      </c>
      <c r="Q33" s="32">
        <f t="shared" si="6"/>
        <v>0</v>
      </c>
      <c r="R33" s="32">
        <f t="shared" si="6"/>
        <v>0</v>
      </c>
      <c r="S33" s="32">
        <f t="shared" si="6"/>
        <v>0</v>
      </c>
      <c r="T33" s="32">
        <f t="shared" si="6"/>
        <v>0</v>
      </c>
      <c r="U33" s="32">
        <f t="shared" si="6"/>
        <v>0</v>
      </c>
      <c r="V33" s="32">
        <f t="shared" si="6"/>
        <v>0</v>
      </c>
      <c r="W33" s="32">
        <f t="shared" si="6"/>
        <v>0</v>
      </c>
      <c r="X33" s="32">
        <f t="shared" si="6"/>
        <v>0</v>
      </c>
      <c r="Y33" s="32">
        <f t="shared" si="6"/>
        <v>0</v>
      </c>
      <c r="Z33" s="32">
        <f t="shared" si="6"/>
        <v>0</v>
      </c>
      <c r="AA33" s="32">
        <f t="shared" si="6"/>
        <v>182389.71</v>
      </c>
      <c r="AB33" s="32">
        <f t="shared" si="6"/>
        <v>605180.95</v>
      </c>
      <c r="AC33" s="32">
        <f t="shared" si="6"/>
        <v>341648.22</v>
      </c>
      <c r="AD33" s="32">
        <f t="shared" si="6"/>
        <v>5407.2</v>
      </c>
      <c r="AE33" s="32">
        <f t="shared" si="6"/>
        <v>1282.01</v>
      </c>
      <c r="AF33" s="32">
        <f t="shared" si="6"/>
        <v>64966.43</v>
      </c>
      <c r="AG33" s="32">
        <f t="shared" si="6"/>
        <v>0</v>
      </c>
      <c r="AH33" s="32">
        <f t="shared" si="6"/>
        <v>0</v>
      </c>
      <c r="AI33" s="32">
        <f t="shared" si="6"/>
        <v>38053.28</v>
      </c>
      <c r="AJ33" s="32">
        <f t="shared" si="6"/>
        <v>0</v>
      </c>
      <c r="AK33" s="32">
        <f t="shared" si="6"/>
        <v>0</v>
      </c>
      <c r="AL33" s="32">
        <f t="shared" si="6"/>
        <v>788.12</v>
      </c>
      <c r="AM33" s="32">
        <f t="shared" si="6"/>
        <v>0</v>
      </c>
      <c r="AN33" s="32">
        <f t="shared" si="6"/>
        <v>0</v>
      </c>
      <c r="AO33" s="32">
        <f t="shared" si="6"/>
        <v>0</v>
      </c>
      <c r="AP33" s="32">
        <f t="shared" si="6"/>
        <v>0</v>
      </c>
      <c r="AQ33" s="32">
        <f t="shared" si="6"/>
        <v>0</v>
      </c>
      <c r="AR33" s="32">
        <f t="shared" si="6"/>
        <v>0</v>
      </c>
      <c r="AS33" s="32">
        <f t="shared" si="6"/>
        <v>0</v>
      </c>
      <c r="AT33" s="32">
        <f t="shared" si="6"/>
        <v>0</v>
      </c>
      <c r="AU33" s="32">
        <f t="shared" si="6"/>
        <v>0</v>
      </c>
      <c r="AV33" s="32">
        <f t="shared" si="6"/>
        <v>0</v>
      </c>
      <c r="AW33" s="32">
        <f t="shared" si="6"/>
        <v>0</v>
      </c>
      <c r="AX33" s="32">
        <f t="shared" si="6"/>
        <v>0</v>
      </c>
      <c r="AY33" s="32">
        <f t="shared" si="6"/>
        <v>0</v>
      </c>
      <c r="AZ33" s="32">
        <f t="shared" si="6"/>
        <v>0</v>
      </c>
      <c r="BA33" s="32">
        <f t="shared" si="6"/>
        <v>0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450419.52</v>
      </c>
      <c r="BV33" s="32">
        <f t="shared" si="7"/>
        <v>709971.96</v>
      </c>
      <c r="BW33" s="32">
        <f t="shared" si="7"/>
        <v>641942.01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2.75">
      <c r="A35" s="50"/>
      <c r="B35" s="48" t="s">
        <v>90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5">
      <c r="A36" s="26">
        <v>301</v>
      </c>
      <c r="B36" s="28" t="s">
        <v>91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0</v>
      </c>
    </row>
    <row r="37" spans="1:75" ht="15">
      <c r="A37" s="26">
        <f>A36+1</f>
        <v>302</v>
      </c>
      <c r="B37" s="28" t="s">
        <v>92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5">
      <c r="A38" s="26">
        <f>A37+1</f>
        <v>303</v>
      </c>
      <c r="B38" s="28" t="s">
        <v>93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0</v>
      </c>
      <c r="BV38" s="30">
        <f t="shared" si="8"/>
        <v>0</v>
      </c>
      <c r="BW38" s="30">
        <f t="shared" si="8"/>
        <v>0</v>
      </c>
    </row>
    <row r="39" spans="1:75" ht="15">
      <c r="A39" s="26">
        <f>A38+1</f>
        <v>304</v>
      </c>
      <c r="B39" s="28" t="s">
        <v>94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0</v>
      </c>
      <c r="BV39" s="30">
        <f t="shared" si="8"/>
        <v>0</v>
      </c>
      <c r="BW39" s="30">
        <f t="shared" si="8"/>
        <v>0</v>
      </c>
    </row>
    <row r="40" spans="1:75" s="33" customFormat="1" ht="15.75" thickBot="1">
      <c r="A40" s="70">
        <v>300</v>
      </c>
      <c r="B40" s="31" t="s">
        <v>95</v>
      </c>
      <c r="C40" s="32">
        <f aca="true" t="shared" si="9" ref="C40:BN40">SUM(C36:C39)</f>
        <v>0</v>
      </c>
      <c r="D40" s="32">
        <f t="shared" si="9"/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0</v>
      </c>
      <c r="BV40" s="32">
        <f t="shared" si="10"/>
        <v>0</v>
      </c>
      <c r="BW40" s="32">
        <f t="shared" si="10"/>
        <v>0</v>
      </c>
    </row>
    <row r="41" spans="1:75" ht="13.5" thickTop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2.75">
      <c r="A42" s="50"/>
      <c r="B42" s="48" t="s">
        <v>96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5">
      <c r="A43" s="26">
        <v>401</v>
      </c>
      <c r="B43" s="28" t="s">
        <v>97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>+C43+F43+I43+L43+O43+R43+U43+X43+AA43+AD43+AG43+AJ43+AM43+AP43+AS43+AV43+AY43+BB43+BE43+BH43+BK43+BN43+BQ43</f>
        <v>0</v>
      </c>
      <c r="BV43" s="30">
        <f aca="true" t="shared" si="11" ref="BV43:BW46">+D43+G43+J43+M43+P43+S43+V43+Y43+AB43+AE43+AH43+AK43+AN43+AQ43+AT43+AW43+AZ43+BC43+BF43+BI43+BL43+BO43+BR43</f>
        <v>0</v>
      </c>
      <c r="BW43" s="30">
        <f t="shared" si="11"/>
        <v>0</v>
      </c>
    </row>
    <row r="44" spans="1:75" ht="15">
      <c r="A44" s="26">
        <f>A43+1</f>
        <v>402</v>
      </c>
      <c r="B44" s="28" t="s">
        <v>98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>+C44+F44+I44+L44+O44+R44+U44+X44+AA44+AD44+AG44+AJ44+AM44+AP44+AS44+AV44+AY44+BB44+BE44+BH44+BK44+BN44+BQ44</f>
        <v>0</v>
      </c>
      <c r="BV44" s="30">
        <f t="shared" si="11"/>
        <v>0</v>
      </c>
      <c r="BW44" s="30">
        <f t="shared" si="11"/>
        <v>0</v>
      </c>
    </row>
    <row r="45" spans="1:75" ht="15">
      <c r="A45" s="26">
        <f>A44+1</f>
        <v>403</v>
      </c>
      <c r="B45" s="28" t="s">
        <v>99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>+C45+F45+I45+L45+O45+R45+U45+X45+AA45+AD45+AG45+AJ45+AM45+AP45+AS45+AV45+AY45+BB45+BE45+BH45+BK45+BN45+BQ45</f>
        <v>0</v>
      </c>
      <c r="BV45" s="30">
        <f t="shared" si="11"/>
        <v>0</v>
      </c>
      <c r="BW45" s="30">
        <f t="shared" si="11"/>
        <v>0</v>
      </c>
    </row>
    <row r="46" spans="1:75" ht="15">
      <c r="A46" s="26">
        <f>A45+1</f>
        <v>404</v>
      </c>
      <c r="B46" s="28" t="s">
        <v>100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>+C46+F46+I46+L46+O46+R46+U46+X46+AA46+AD46+AG46+AJ46+AM46+AP46+AS46+AV46+AY46+BB46+BE46+BH46+BK46+BN46+BQ46</f>
        <v>0</v>
      </c>
      <c r="BV46" s="30">
        <f t="shared" si="11"/>
        <v>0</v>
      </c>
      <c r="BW46" s="30">
        <f t="shared" si="11"/>
        <v>0</v>
      </c>
    </row>
    <row r="47" spans="1:75" s="33" customFormat="1" ht="15.75" thickBot="1">
      <c r="A47" s="70">
        <v>400</v>
      </c>
      <c r="B47" s="31" t="s">
        <v>101</v>
      </c>
      <c r="C47" s="32">
        <f aca="true" t="shared" si="12" ref="C47:BN47">SUM(C43:C46)</f>
        <v>0</v>
      </c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 t="shared" si="12"/>
        <v>0</v>
      </c>
      <c r="Q47" s="32">
        <f t="shared" si="12"/>
        <v>0</v>
      </c>
      <c r="R47" s="32">
        <f t="shared" si="12"/>
        <v>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0</v>
      </c>
      <c r="Y47" s="32">
        <f t="shared" si="12"/>
        <v>0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2">
        <f t="shared" si="12"/>
        <v>0</v>
      </c>
      <c r="AD47" s="32">
        <f t="shared" si="12"/>
        <v>0</v>
      </c>
      <c r="AE47" s="32">
        <f t="shared" si="12"/>
        <v>0</v>
      </c>
      <c r="AF47" s="32">
        <f t="shared" si="12"/>
        <v>0</v>
      </c>
      <c r="AG47" s="32">
        <f t="shared" si="12"/>
        <v>0</v>
      </c>
      <c r="AH47" s="32">
        <f t="shared" si="12"/>
        <v>0</v>
      </c>
      <c r="AI47" s="32">
        <f t="shared" si="12"/>
        <v>0</v>
      </c>
      <c r="AJ47" s="32">
        <f t="shared" si="12"/>
        <v>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0</v>
      </c>
      <c r="BL47" s="32">
        <f t="shared" si="12"/>
        <v>0</v>
      </c>
      <c r="BM47" s="32">
        <f t="shared" si="12"/>
        <v>0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0</v>
      </c>
      <c r="BV47" s="32">
        <f t="shared" si="13"/>
        <v>0</v>
      </c>
      <c r="BW47" s="32">
        <f t="shared" si="13"/>
        <v>0</v>
      </c>
    </row>
    <row r="48" spans="1:75" ht="13.5" thickTop="1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2.75">
      <c r="A49" s="50"/>
      <c r="B49" s="48" t="s">
        <v>102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5">
      <c r="A50" s="26">
        <v>501</v>
      </c>
      <c r="B50" s="28" t="s">
        <v>103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/>
      <c r="BU50" s="30">
        <f aca="true" t="shared" si="14" ref="BU50:BW51">+C50+F50+I50+L50+O50+R50+U50+X50+AA50+AD50+AG50+AJ50+AM50+AP50+AS50+AV50+AY50+BB50+BE50+BH50+BK50+BN50+BQ50</f>
        <v>0</v>
      </c>
      <c r="BV50" s="30">
        <f t="shared" si="14"/>
        <v>0</v>
      </c>
      <c r="BW50" s="30">
        <f t="shared" si="14"/>
        <v>0</v>
      </c>
    </row>
    <row r="51" spans="1:75" s="33" customFormat="1" ht="15.75" thickBot="1">
      <c r="A51" s="70">
        <v>500</v>
      </c>
      <c r="B51" s="31" t="s">
        <v>104</v>
      </c>
      <c r="C51" s="32">
        <f aca="true" t="shared" si="15" ref="C51:BN51">SUM(C50)</f>
        <v>0</v>
      </c>
      <c r="D51" s="32">
        <f t="shared" si="15"/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32">
        <f t="shared" si="15"/>
        <v>0</v>
      </c>
      <c r="R51" s="32">
        <f t="shared" si="15"/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32">
        <f t="shared" si="15"/>
        <v>0</v>
      </c>
      <c r="Y51" s="32">
        <f t="shared" si="15"/>
        <v>0</v>
      </c>
      <c r="Z51" s="32">
        <f t="shared" si="15"/>
        <v>0</v>
      </c>
      <c r="AA51" s="32">
        <f t="shared" si="15"/>
        <v>0</v>
      </c>
      <c r="AB51" s="32">
        <f t="shared" si="15"/>
        <v>0</v>
      </c>
      <c r="AC51" s="32">
        <f t="shared" si="15"/>
        <v>0</v>
      </c>
      <c r="AD51" s="32">
        <f t="shared" si="15"/>
        <v>0</v>
      </c>
      <c r="AE51" s="32">
        <f t="shared" si="15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  <c r="AN51" s="32">
        <f t="shared" si="15"/>
        <v>0</v>
      </c>
      <c r="AO51" s="32">
        <f t="shared" si="15"/>
        <v>0</v>
      </c>
      <c r="AP51" s="32">
        <f t="shared" si="15"/>
        <v>0</v>
      </c>
      <c r="AQ51" s="32">
        <f t="shared" si="15"/>
        <v>0</v>
      </c>
      <c r="AR51" s="32">
        <f t="shared" si="15"/>
        <v>0</v>
      </c>
      <c r="AS51" s="32">
        <f t="shared" si="15"/>
        <v>0</v>
      </c>
      <c r="AT51" s="32">
        <f t="shared" si="15"/>
        <v>0</v>
      </c>
      <c r="AU51" s="32">
        <f t="shared" si="15"/>
        <v>0</v>
      </c>
      <c r="AV51" s="32">
        <f t="shared" si="15"/>
        <v>0</v>
      </c>
      <c r="AW51" s="32">
        <f t="shared" si="15"/>
        <v>0</v>
      </c>
      <c r="AX51" s="32">
        <f t="shared" si="15"/>
        <v>0</v>
      </c>
      <c r="AY51" s="32">
        <f t="shared" si="15"/>
        <v>0</v>
      </c>
      <c r="AZ51" s="32">
        <f t="shared" si="15"/>
        <v>0</v>
      </c>
      <c r="BA51" s="32">
        <f t="shared" si="15"/>
        <v>0</v>
      </c>
      <c r="BB51" s="32">
        <f t="shared" si="15"/>
        <v>0</v>
      </c>
      <c r="BC51" s="32">
        <f t="shared" si="15"/>
        <v>0</v>
      </c>
      <c r="BD51" s="32">
        <f t="shared" si="15"/>
        <v>0</v>
      </c>
      <c r="BE51" s="32">
        <f t="shared" si="15"/>
        <v>0</v>
      </c>
      <c r="BF51" s="32">
        <f t="shared" si="15"/>
        <v>0</v>
      </c>
      <c r="BG51" s="32">
        <f t="shared" si="15"/>
        <v>0</v>
      </c>
      <c r="BH51" s="32">
        <f t="shared" si="15"/>
        <v>0</v>
      </c>
      <c r="BI51" s="32">
        <f t="shared" si="15"/>
        <v>0</v>
      </c>
      <c r="BJ51" s="32">
        <f t="shared" si="15"/>
        <v>0</v>
      </c>
      <c r="BK51" s="32">
        <f t="shared" si="15"/>
        <v>0</v>
      </c>
      <c r="BL51" s="32">
        <f t="shared" si="15"/>
        <v>0</v>
      </c>
      <c r="BM51" s="32">
        <f t="shared" si="15"/>
        <v>0</v>
      </c>
      <c r="BN51" s="32">
        <f t="shared" si="15"/>
        <v>0</v>
      </c>
      <c r="BO51" s="32">
        <f>SUM(BO50)</f>
        <v>0</v>
      </c>
      <c r="BP51" s="32">
        <f>SUM(BP50)</f>
        <v>0</v>
      </c>
      <c r="BQ51" s="32">
        <f>SUM(BQ50)</f>
        <v>0</v>
      </c>
      <c r="BR51" s="32">
        <f>SUM(BR50)</f>
        <v>0</v>
      </c>
      <c r="BS51" s="32">
        <f>SUM(BS50)</f>
        <v>0</v>
      </c>
      <c r="BT51" s="32"/>
      <c r="BU51" s="30">
        <f t="shared" si="14"/>
        <v>0</v>
      </c>
      <c r="BV51" s="30">
        <f t="shared" si="14"/>
        <v>0</v>
      </c>
      <c r="BW51" s="30">
        <f t="shared" si="14"/>
        <v>0</v>
      </c>
    </row>
    <row r="52" spans="1:75" ht="13.5" thickTop="1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2.75">
      <c r="A53" s="50"/>
      <c r="B53" s="48" t="s">
        <v>105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5">
      <c r="A54" s="26">
        <v>701</v>
      </c>
      <c r="B54" s="28" t="s">
        <v>106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612064.61</v>
      </c>
      <c r="BR54" s="29">
        <v>0</v>
      </c>
      <c r="BS54" s="29">
        <v>602917.05</v>
      </c>
      <c r="BT54" s="29"/>
      <c r="BU54" s="30">
        <f aca="true" t="shared" si="16" ref="BU54:BW56">+C54+F54+I54+L54+O54+R54+U54+X54+AA54+AD54+AG54+AJ54+AM54+AP54+AS54+AV54+AY54+BB54+BE54+BH54+BK54+BN54+BQ54</f>
        <v>612064.61</v>
      </c>
      <c r="BV54" s="30">
        <f t="shared" si="16"/>
        <v>0</v>
      </c>
      <c r="BW54" s="30">
        <f t="shared" si="16"/>
        <v>602917.05</v>
      </c>
    </row>
    <row r="55" spans="1:75" ht="15">
      <c r="A55" s="26">
        <f>A54+1</f>
        <v>702</v>
      </c>
      <c r="B55" s="28" t="s">
        <v>107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34726.69</v>
      </c>
      <c r="BR55" s="29">
        <v>0</v>
      </c>
      <c r="BS55" s="29">
        <v>22552.24</v>
      </c>
      <c r="BT55" s="29"/>
      <c r="BU55" s="30">
        <f t="shared" si="16"/>
        <v>34726.69</v>
      </c>
      <c r="BV55" s="30">
        <f t="shared" si="16"/>
        <v>0</v>
      </c>
      <c r="BW55" s="30">
        <f t="shared" si="16"/>
        <v>22552.24</v>
      </c>
    </row>
    <row r="56" spans="1:75" s="33" customFormat="1" ht="15.75" thickBot="1">
      <c r="A56" s="70">
        <v>700</v>
      </c>
      <c r="B56" s="31" t="s">
        <v>108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>SUM(BO54:BO55)</f>
        <v>0</v>
      </c>
      <c r="BP56" s="32">
        <f>SUM(BP54:BP55)</f>
        <v>0</v>
      </c>
      <c r="BQ56" s="32">
        <f>SUM(BQ54:BQ55)</f>
        <v>646791.3</v>
      </c>
      <c r="BR56" s="32">
        <f>SUM(BR54:BR55)</f>
        <v>0</v>
      </c>
      <c r="BS56" s="32">
        <f>SUM(BS54:BS55)</f>
        <v>625469.29</v>
      </c>
      <c r="BT56" s="32"/>
      <c r="BU56" s="30">
        <f t="shared" si="16"/>
        <v>646791.3</v>
      </c>
      <c r="BV56" s="30">
        <f t="shared" si="16"/>
        <v>0</v>
      </c>
      <c r="BW56" s="30">
        <f t="shared" si="16"/>
        <v>625469.29</v>
      </c>
    </row>
    <row r="57" spans="1:75" ht="16.5" thickBot="1" thickTop="1">
      <c r="A57" s="36"/>
      <c r="B57" s="37" t="s">
        <v>109</v>
      </c>
      <c r="C57" s="38">
        <f aca="true" t="shared" si="18" ref="C57:BN57">+C25+C33+C40+C47+C51+C56</f>
        <v>2880731.03</v>
      </c>
      <c r="D57" s="38">
        <f t="shared" si="18"/>
        <v>206540.65</v>
      </c>
      <c r="E57" s="38">
        <f t="shared" si="18"/>
        <v>3038844.91</v>
      </c>
      <c r="F57" s="38">
        <f t="shared" si="18"/>
        <v>0</v>
      </c>
      <c r="G57" s="38">
        <f t="shared" si="18"/>
        <v>0</v>
      </c>
      <c r="H57" s="38">
        <f t="shared" si="18"/>
        <v>0</v>
      </c>
      <c r="I57" s="38">
        <f t="shared" si="18"/>
        <v>0</v>
      </c>
      <c r="J57" s="38">
        <f t="shared" si="18"/>
        <v>0</v>
      </c>
      <c r="K57" s="38">
        <f t="shared" si="18"/>
        <v>268.62</v>
      </c>
      <c r="L57" s="38">
        <f t="shared" si="18"/>
        <v>0</v>
      </c>
      <c r="M57" s="38">
        <f t="shared" si="18"/>
        <v>0</v>
      </c>
      <c r="N57" s="38">
        <f t="shared" si="18"/>
        <v>0</v>
      </c>
      <c r="O57" s="38">
        <f t="shared" si="18"/>
        <v>0</v>
      </c>
      <c r="P57" s="38">
        <f t="shared" si="18"/>
        <v>0</v>
      </c>
      <c r="Q57" s="38">
        <f t="shared" si="18"/>
        <v>0</v>
      </c>
      <c r="R57" s="38">
        <f t="shared" si="18"/>
        <v>20940</v>
      </c>
      <c r="S57" s="38">
        <f t="shared" si="18"/>
        <v>0</v>
      </c>
      <c r="T57" s="38">
        <f t="shared" si="18"/>
        <v>3375</v>
      </c>
      <c r="U57" s="38">
        <f t="shared" si="18"/>
        <v>0</v>
      </c>
      <c r="V57" s="38">
        <f t="shared" si="18"/>
        <v>0</v>
      </c>
      <c r="W57" s="38">
        <f t="shared" si="18"/>
        <v>0</v>
      </c>
      <c r="X57" s="38">
        <f t="shared" si="18"/>
        <v>125140.87</v>
      </c>
      <c r="Y57" s="38">
        <f t="shared" si="18"/>
        <v>81004.99</v>
      </c>
      <c r="Z57" s="38">
        <f t="shared" si="18"/>
        <v>154947.45</v>
      </c>
      <c r="AA57" s="38">
        <f t="shared" si="18"/>
        <v>356436.36</v>
      </c>
      <c r="AB57" s="38">
        <f t="shared" si="18"/>
        <v>605180.95</v>
      </c>
      <c r="AC57" s="38">
        <f t="shared" si="18"/>
        <v>584847.89</v>
      </c>
      <c r="AD57" s="38">
        <f t="shared" si="18"/>
        <v>5407.2</v>
      </c>
      <c r="AE57" s="38">
        <f t="shared" si="18"/>
        <v>1282.01</v>
      </c>
      <c r="AF57" s="38">
        <f t="shared" si="18"/>
        <v>64966.43</v>
      </c>
      <c r="AG57" s="38">
        <f t="shared" si="18"/>
        <v>63410</v>
      </c>
      <c r="AH57" s="38">
        <f t="shared" si="18"/>
        <v>0</v>
      </c>
      <c r="AI57" s="38">
        <f t="shared" si="18"/>
        <v>115151.72</v>
      </c>
      <c r="AJ57" s="38">
        <f t="shared" si="18"/>
        <v>10831913.74</v>
      </c>
      <c r="AK57" s="38">
        <f t="shared" si="18"/>
        <v>17095</v>
      </c>
      <c r="AL57" s="38">
        <f t="shared" si="18"/>
        <v>10013703.049999999</v>
      </c>
      <c r="AM57" s="38">
        <f t="shared" si="18"/>
        <v>0</v>
      </c>
      <c r="AN57" s="38">
        <f t="shared" si="18"/>
        <v>0</v>
      </c>
      <c r="AO57" s="38">
        <f t="shared" si="18"/>
        <v>0</v>
      </c>
      <c r="AP57" s="38">
        <f t="shared" si="18"/>
        <v>0</v>
      </c>
      <c r="AQ57" s="38">
        <f t="shared" si="18"/>
        <v>0</v>
      </c>
      <c r="AR57" s="38">
        <f t="shared" si="18"/>
        <v>0</v>
      </c>
      <c r="AS57" s="38">
        <f t="shared" si="18"/>
        <v>0</v>
      </c>
      <c r="AT57" s="38">
        <f t="shared" si="18"/>
        <v>0</v>
      </c>
      <c r="AU57" s="38">
        <f t="shared" si="18"/>
        <v>0</v>
      </c>
      <c r="AV57" s="38">
        <f t="shared" si="18"/>
        <v>0</v>
      </c>
      <c r="AW57" s="38">
        <f t="shared" si="18"/>
        <v>0</v>
      </c>
      <c r="AX57" s="38">
        <f t="shared" si="18"/>
        <v>0</v>
      </c>
      <c r="AY57" s="38">
        <f t="shared" si="18"/>
        <v>0</v>
      </c>
      <c r="AZ57" s="38">
        <f t="shared" si="18"/>
        <v>0</v>
      </c>
      <c r="BA57" s="38">
        <f t="shared" si="18"/>
        <v>0</v>
      </c>
      <c r="BB57" s="38">
        <f t="shared" si="18"/>
        <v>0</v>
      </c>
      <c r="BC57" s="38">
        <f t="shared" si="18"/>
        <v>0</v>
      </c>
      <c r="BD57" s="38">
        <f t="shared" si="18"/>
        <v>0</v>
      </c>
      <c r="BE57" s="38">
        <f t="shared" si="18"/>
        <v>0</v>
      </c>
      <c r="BF57" s="38">
        <f t="shared" si="18"/>
        <v>0</v>
      </c>
      <c r="BG57" s="38">
        <f t="shared" si="18"/>
        <v>0</v>
      </c>
      <c r="BH57" s="38">
        <f t="shared" si="18"/>
        <v>0</v>
      </c>
      <c r="BI57" s="38">
        <f t="shared" si="18"/>
        <v>0</v>
      </c>
      <c r="BJ57" s="38">
        <f t="shared" si="18"/>
        <v>0</v>
      </c>
      <c r="BK57" s="38">
        <f t="shared" si="18"/>
        <v>0</v>
      </c>
      <c r="BL57" s="38">
        <f t="shared" si="18"/>
        <v>0</v>
      </c>
      <c r="BM57" s="38">
        <f t="shared" si="18"/>
        <v>0</v>
      </c>
      <c r="BN57" s="38">
        <f t="shared" si="18"/>
        <v>0</v>
      </c>
      <c r="BO57" s="38">
        <f aca="true" t="shared" si="19" ref="BO57:BW57">+BO25+BO33+BO40+BO47+BO51+BO56</f>
        <v>0</v>
      </c>
      <c r="BP57" s="38">
        <f t="shared" si="19"/>
        <v>0</v>
      </c>
      <c r="BQ57" s="38">
        <f t="shared" si="19"/>
        <v>646791.3</v>
      </c>
      <c r="BR57" s="38">
        <f t="shared" si="19"/>
        <v>0</v>
      </c>
      <c r="BS57" s="38">
        <f t="shared" si="19"/>
        <v>625469.29</v>
      </c>
      <c r="BT57" s="38"/>
      <c r="BU57" s="38">
        <f>+BT12+BU25+BU33+BU40+BU47+BU51+BU56</f>
        <v>14930770.5</v>
      </c>
      <c r="BV57" s="38">
        <f t="shared" si="19"/>
        <v>911103.6</v>
      </c>
      <c r="BW57" s="38">
        <f t="shared" si="19"/>
        <v>14601574.36</v>
      </c>
    </row>
    <row r="58" spans="1:75" ht="26.25" thickBot="1">
      <c r="A58" s="36"/>
      <c r="B58" s="37" t="s">
        <v>130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/>
      <c r="BU58" s="32">
        <f>IF(Entrate!C69&gt;(BU57+BV57),Entrate!C69-(BU57+BV57),0)</f>
        <v>570389.0100000016</v>
      </c>
      <c r="BV58" s="32">
        <v>0</v>
      </c>
      <c r="BW58" s="32">
        <f>IF(Entrate!D69&gt;BW57,Entrate!D69-BW57,0)</f>
        <v>1322684.3000000007</v>
      </c>
    </row>
  </sheetData>
  <sheetProtection/>
  <mergeCells count="74"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  <mergeCell ref="BN7:BP7"/>
    <mergeCell ref="BQ7:BS7"/>
    <mergeCell ref="BB7:BD7"/>
    <mergeCell ref="BE7:BG7"/>
    <mergeCell ref="BH7:BJ7"/>
    <mergeCell ref="BB8:BD8"/>
    <mergeCell ref="BE8:BG8"/>
    <mergeCell ref="BH8:BJ8"/>
    <mergeCell ref="AJ9:AK9"/>
    <mergeCell ref="AM9:AN9"/>
    <mergeCell ref="AP9:AQ9"/>
    <mergeCell ref="AS9:AT9"/>
    <mergeCell ref="BB9:BC9"/>
    <mergeCell ref="BE9:BF9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Y8:BA8"/>
    <mergeCell ref="AG8:AI8"/>
    <mergeCell ref="AJ8:AL8"/>
    <mergeCell ref="AM8:AO8"/>
    <mergeCell ref="AP8:AR8"/>
    <mergeCell ref="AS8:AU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A7:AC7"/>
    <mergeCell ref="AD7:AF7"/>
    <mergeCell ref="R8:T8"/>
    <mergeCell ref="U8:W8"/>
    <mergeCell ref="X8:Z8"/>
    <mergeCell ref="AD8:AF8"/>
    <mergeCell ref="I9:J9"/>
    <mergeCell ref="L8:N8"/>
    <mergeCell ref="L9:M9"/>
    <mergeCell ref="O8:Q8"/>
    <mergeCell ref="O9:P9"/>
    <mergeCell ref="C9:D9"/>
    <mergeCell ref="F8:H8"/>
    <mergeCell ref="F9:G9"/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admindm</cp:lastModifiedBy>
  <cp:lastPrinted>2015-03-02T13:25:41Z</cp:lastPrinted>
  <dcterms:created xsi:type="dcterms:W3CDTF">2000-01-20T08:39:24Z</dcterms:created>
  <dcterms:modified xsi:type="dcterms:W3CDTF">2018-04-26T15:59:09Z</dcterms:modified>
  <cp:category/>
  <cp:version/>
  <cp:contentType/>
  <cp:contentStatus/>
</cp:coreProperties>
</file>